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20055" windowHeight="7755" tabRatio="609" firstSheet="1" activeTab="1"/>
  </bookViews>
  <sheets>
    <sheet name="BENS - OBRIGAÇÕES" sheetId="1" r:id="rId1"/>
    <sheet name="RECEITAS" sheetId="2" r:id="rId2"/>
    <sheet name="DESPESAS - ADVEG" sheetId="3" r:id="rId3"/>
    <sheet name="DESPESAS - FMAS" sheetId="4" r:id="rId4"/>
    <sheet name="PRÓ-ESPORTE - PÃO E LEITE" sheetId="5" r:id="rId5"/>
    <sheet name="RESULTADO" sheetId="6" r:id="rId6"/>
  </sheets>
  <definedNames>
    <definedName name="_xlnm.Print_Area" localSheetId="0">'BENS - OBRIGAÇÕES'!$A$1:$M$46</definedName>
    <definedName name="_xlnm.Print_Area" localSheetId="2">'DESPESAS - ADVEG'!$A$1:$J$37</definedName>
    <definedName name="_xlnm.Print_Area" localSheetId="3">'DESPESAS - FMAS'!$A$1:$J$25</definedName>
    <definedName name="_xlnm.Print_Area" localSheetId="4">'PRÓ-ESPORTE - PÃO E LEITE'!$A$1:$J$29</definedName>
    <definedName name="_xlnm.Print_Area" localSheetId="1">'RECEITAS'!$A$1:$H$31</definedName>
    <definedName name="_xlnm.Print_Area" localSheetId="5">'RESULTADO'!$A$1:$H$12</definedName>
    <definedName name="_xlnm.Print_Titles" localSheetId="2">'DESPESAS - ADVEG'!$2:$2</definedName>
    <definedName name="_xlnm.Print_Titles" localSheetId="3">'DESPESAS - FMAS'!$2:$2</definedName>
    <definedName name="_xlnm.Print_Titles" localSheetId="4">'PRÓ-ESPORTE - PÃO E LEITE'!$2:$2</definedName>
  </definedNames>
  <calcPr fullCalcOnLoad="1"/>
</workbook>
</file>

<file path=xl/sharedStrings.xml><?xml version="1.0" encoding="utf-8"?>
<sst xmlns="http://schemas.openxmlformats.org/spreadsheetml/2006/main" count="420" uniqueCount="204">
  <si>
    <t>RECEITAS</t>
  </si>
  <si>
    <t>Dinheiro em Tesouraria - Caixa da Adveg</t>
  </si>
  <si>
    <t>Conta Bancária - Caixa Econômica Federal 1269-2 Recursos do Pão e Leite - Secretaria de Cidadania</t>
  </si>
  <si>
    <t>Conta Bancária - Caixa Econômica Federal 692-7 Recursos da Adveg</t>
  </si>
  <si>
    <t xml:space="preserve">Patrimônio Imobilizado - Terrenos </t>
  </si>
  <si>
    <t>Patrimônio Imobilizado - Máquinas e Equipamentos</t>
  </si>
  <si>
    <t>Patrimônio Imobilizado - Edificações</t>
  </si>
  <si>
    <t>Imposto a Pagar - Contribuição Sindical descontada dos funcionários a Pagar para o Sindicato</t>
  </si>
  <si>
    <t xml:space="preserve">Imposto que incide sobre a folha de pagamento, a aliquota de 1%. </t>
  </si>
  <si>
    <t>CONTAS A PAGAR E PREVISÕES DE PAGAMENTOS (OBRIGAÇÕES)</t>
  </si>
  <si>
    <t>Patrimônio Imobilizado - Instalações</t>
  </si>
  <si>
    <t xml:space="preserve">Sobras Acumuladas </t>
  </si>
  <si>
    <t>ADVEG</t>
  </si>
  <si>
    <t>Honorários de Serviços Contábeis</t>
  </si>
  <si>
    <t>Tarifa Bancária - CEF 692-7</t>
  </si>
  <si>
    <t>Pão e Leite</t>
  </si>
  <si>
    <t>Depreciação dos bens imobilizados</t>
  </si>
  <si>
    <t>Funcionários</t>
  </si>
  <si>
    <t>Despesas Administrativas</t>
  </si>
  <si>
    <t>Custo Bancário</t>
  </si>
  <si>
    <t>Alimentação</t>
  </si>
  <si>
    <t>Telefone</t>
  </si>
  <si>
    <t>Impostos e Taxas</t>
  </si>
  <si>
    <t>Despesas Sem Desembolso</t>
  </si>
  <si>
    <t>Mensalidade - ONCB</t>
  </si>
  <si>
    <t xml:space="preserve">INSS </t>
  </si>
  <si>
    <t>Imposto sobre Serviço que foi retido dos pagamentos aos autônomos contratadados pela Associação.</t>
  </si>
  <si>
    <t>Patrimônio Imobilizado - Móveis e Utensílios</t>
  </si>
  <si>
    <t>Mensalidade da Contservs;</t>
  </si>
  <si>
    <t>Caixa em espécie, mantido para pagar as pequenas despesas rotineiras;</t>
  </si>
  <si>
    <t>-</t>
  </si>
  <si>
    <t>Serviço de Monitoramento e Vigilância;</t>
  </si>
  <si>
    <t>Tecnoseg Tecnologia em Serviços Ltda</t>
  </si>
  <si>
    <t>Imposto a Pagar - PIS incidente S/ Folha de pagamento</t>
  </si>
  <si>
    <t>Perda de vida útil econômica dos bens imobilizados;</t>
  </si>
  <si>
    <t>Serviços Profissionais</t>
  </si>
  <si>
    <t>Informática</t>
  </si>
  <si>
    <t>Rescisões</t>
  </si>
  <si>
    <t>Fgts Rescisório</t>
  </si>
  <si>
    <t>Cartórios</t>
  </si>
  <si>
    <t>Água e Esgoto</t>
  </si>
  <si>
    <t>Receita c/ Doações Espontâneas</t>
  </si>
  <si>
    <t>Receita c/ Taxa de Contribuição dos Associados</t>
  </si>
  <si>
    <t>Receita c/ Convênio - Fundo Municipal de Assistência Social</t>
  </si>
  <si>
    <t>TOTAL</t>
  </si>
  <si>
    <t>Contribuição Sindical descontada dos funcionários que deve ser recolhida uma guia de impostos para o Sindicato da categoria;</t>
  </si>
  <si>
    <t>DESCRIÇÃO DAS CONTAS</t>
  </si>
  <si>
    <t>CONCEITOS</t>
  </si>
  <si>
    <t>CATEGORIA</t>
  </si>
  <si>
    <t>OBSERVAÇÃO</t>
  </si>
  <si>
    <t>Scanner, Notbook, Impressora;</t>
  </si>
  <si>
    <t>Patrimônio Imobilizado - Computadores e Periféricos</t>
  </si>
  <si>
    <t>Patrimônio Imobilizado - Equipamento Eletrônico</t>
  </si>
  <si>
    <t>Câmera Digital;</t>
  </si>
  <si>
    <t>Contservs Gestão Contábil Eireli Me</t>
  </si>
  <si>
    <t>ENTRADAS</t>
  </si>
  <si>
    <t>SAÍDAS</t>
  </si>
  <si>
    <t>PAGAMENTOS</t>
  </si>
  <si>
    <t>NOVAS DÍVIDAS</t>
  </si>
  <si>
    <t>Recarga de Celulares</t>
  </si>
  <si>
    <t>TESOURARIA</t>
  </si>
  <si>
    <t>FMAS</t>
  </si>
  <si>
    <t>Internet / Telefone - GVT</t>
  </si>
  <si>
    <t>Tarifa Bancária - CEF 77466-5</t>
  </si>
  <si>
    <t>Recarga de Cartucho e Toner</t>
  </si>
  <si>
    <t>TOTAL DAS DESPESAS PAGAS PELO FMAS =</t>
  </si>
  <si>
    <t xml:space="preserve">TOTAL DAS DESPESAS PAGAS PELA TESOURARIA = </t>
  </si>
  <si>
    <t>TOTAL DAS DESPESAS OPERACIONAIS PAGAS PELA ADVEG E TESOURARIA DO PERÍODO =</t>
  </si>
  <si>
    <t>TOTAL DAS DESPESAS OPERACIONAIS DA ADVEG - (SEM DESEMBOLSO) =</t>
  </si>
  <si>
    <t>TOTAL DAS DESPESAS OPERACIONAIS PAGAS PELA ADVEG =</t>
  </si>
  <si>
    <t>TOTAL DAS DESPESAS DA ADVEG SEM DESEMBOLSO =</t>
  </si>
  <si>
    <t>PRÓ-ESPORTE</t>
  </si>
  <si>
    <t>TOTAL DAS DESPESAS PAGAS PELO PRÓ-ESPORTE =</t>
  </si>
  <si>
    <t>Tarifa Bancária - Itaú 37099-9</t>
  </si>
  <si>
    <t>José Adriano Bispo de Araújo</t>
  </si>
  <si>
    <t>SECRETARIA DE CIDADANIA - PÃO E LEITE</t>
  </si>
  <si>
    <t>Tarifa Bancária - CEF 1269-2</t>
  </si>
  <si>
    <t>TOTAL DAS DESPESAS PAGAS PELO PÃO E LEITE =</t>
  </si>
  <si>
    <t>TOTAL DAS DESPESAS DO TRIMESTRE =</t>
  </si>
  <si>
    <t>TOTAL DAS DESPESAS DO TRIMESTRE - (SEM DESEMBOLSO) =</t>
  </si>
  <si>
    <t>RECEITAS COM DOAÇÕES EM ESPÉCIE</t>
  </si>
  <si>
    <t>RECEITAS COM CONVÊNIOS</t>
  </si>
  <si>
    <t>RECEITAS COM TAXA DE CONTRIBUIÇÃO</t>
  </si>
  <si>
    <t>RECEITAS COM ALUGUEL</t>
  </si>
  <si>
    <t>Receita c/ Aluguel do Terreno - Fixação do Outdoor Motel Aphrodite</t>
  </si>
  <si>
    <t>TOTAL DAS RECEITAS DO TRIMESTRE =</t>
  </si>
  <si>
    <t>TOTAL DAS RECEITAS COM CONVÊNIOS =</t>
  </si>
  <si>
    <t>TOTAL DAS RECEITAS COM TAXA DE CONTRIBUIÇÃO =</t>
  </si>
  <si>
    <t>TOTAL DAS RECEITAS COM DOAÇÕES EM ESPÉCIE =</t>
  </si>
  <si>
    <t>TOTAL DAS RECEITAS COM SERVIÇOS =</t>
  </si>
  <si>
    <t>TOTAL DAS RECEITAS COM ALUGUEL =</t>
  </si>
  <si>
    <t>RESULTADO</t>
  </si>
  <si>
    <t>RESULTADO CONTÁBIL</t>
  </si>
  <si>
    <t>Total das Receitas do Trimestre</t>
  </si>
  <si>
    <t>Total das Despesas do Trimestre</t>
  </si>
  <si>
    <t>RESULTADO =</t>
  </si>
  <si>
    <t>RESULTADO ECONÔMICO</t>
  </si>
  <si>
    <t>BENS E DIREITOS</t>
  </si>
  <si>
    <t>Conta Bancária - Caixa Econômica Federal 77466-5 - Recursos do Fundo Municipal de Assistência Social</t>
  </si>
  <si>
    <t>ISSQN a Recolher</t>
  </si>
  <si>
    <t>Receita c/ Convênio - Secretaria de Cidadania - Pão e Leite</t>
  </si>
  <si>
    <t>Receita c/ Convênio - Pró-Esporte</t>
  </si>
  <si>
    <t>Serviços c/ RPA</t>
  </si>
  <si>
    <t>Resultado da atividade da Adveg até 31/12/2015;</t>
  </si>
  <si>
    <t>RPA</t>
  </si>
  <si>
    <t>Inss a Recolher</t>
  </si>
  <si>
    <t>Irrf Retido S/ RPA's a Recolher</t>
  </si>
  <si>
    <t>(-) Recuperação de Despesas c/ Pessoal</t>
  </si>
  <si>
    <t>Táxi</t>
  </si>
  <si>
    <t>Internet / Telefone</t>
  </si>
  <si>
    <t>Pagamento a maior de RPA;</t>
  </si>
  <si>
    <t>Manoel Rodrigues Lopes</t>
  </si>
  <si>
    <t>Passagens Aéreas</t>
  </si>
  <si>
    <t>Material de Escritório</t>
  </si>
  <si>
    <t>Manutenção de Equipamentos</t>
  </si>
  <si>
    <t>Juros s/ Tributos</t>
  </si>
  <si>
    <t>Aurilânia;</t>
  </si>
  <si>
    <t>Lanches e Refeições</t>
  </si>
  <si>
    <t>Incrições - Comitê Paraolímpico Brasileiro</t>
  </si>
  <si>
    <t>Locação de Espaços - Ginásios e Quadras</t>
  </si>
  <si>
    <t>Gráfica</t>
  </si>
  <si>
    <t xml:space="preserve">Locação de Equipamentos </t>
  </si>
  <si>
    <t>Receita c/ Vendas - Ingressos Festa de Fim de Ano</t>
  </si>
  <si>
    <t>Transporte</t>
  </si>
  <si>
    <t>Manutenção de Computadores;</t>
  </si>
  <si>
    <t>Suporte e Configuração de PABX (GoiásDigital)</t>
  </si>
  <si>
    <t>Secretaria da Fazenda - DARE</t>
  </si>
  <si>
    <t>Sesi Clube Ferreira Pacheco</t>
  </si>
  <si>
    <t>Impressão de Pulseiras e Ingressos (GR Gráfica)</t>
  </si>
  <si>
    <t>Locação de Material para Evento (Shallon Recepções)</t>
  </si>
  <si>
    <t>José Adriano</t>
  </si>
  <si>
    <t>Pratiko Comércio de Alimentos Eireli Me</t>
  </si>
  <si>
    <t>Receita c/ Vendas - Ingressos Vivências do Esporte</t>
  </si>
  <si>
    <t>Material de Limpeza</t>
  </si>
  <si>
    <t>Locação de Veículos</t>
  </si>
  <si>
    <t>Fotocópias e Encadernações</t>
  </si>
  <si>
    <t>Materiais Esportivos</t>
  </si>
  <si>
    <t>Prestação de Contas e Gerenciamento</t>
  </si>
  <si>
    <t>Multas Fiscais</t>
  </si>
  <si>
    <t>Viagem Brasília x Salvador, Sr. Januário Couto;</t>
  </si>
  <si>
    <t>IPTU</t>
  </si>
  <si>
    <t>ISS, IRRF, IPTU e INSS;</t>
  </si>
  <si>
    <t>ISS, IRRF e IPTU;</t>
  </si>
  <si>
    <t>Serviço de Transporte</t>
  </si>
  <si>
    <t>Transporte de Associado - Anápolis p/ Goiânia</t>
  </si>
  <si>
    <t>Imobilizado de Pequena Duração</t>
  </si>
  <si>
    <t>Contservs Gestão Contábil Eireli ME</t>
  </si>
  <si>
    <t>Marreta e Talhadeira para desentupimento do esgoto da Adveg;</t>
  </si>
  <si>
    <t>Hidrômetro da casa dos comerciários;</t>
  </si>
  <si>
    <t>Registro de atas e cópia da ata de fundação da entidade;</t>
  </si>
  <si>
    <t>16/04/2016 para transportar o som para o clube;</t>
  </si>
  <si>
    <t>Mil fichas para controle de entrada no clube;</t>
  </si>
  <si>
    <t>Manoel Rodrigues / Maria de Fátima</t>
  </si>
  <si>
    <t>Tenda na frente da Sede da Adveg;</t>
  </si>
  <si>
    <t>Lote na BR-153;</t>
  </si>
  <si>
    <t>Cadeiras e Mesas;</t>
  </si>
  <si>
    <t>Casa na Rua dos Comerciários;</t>
  </si>
  <si>
    <t>Locação de Equipamentos de Segurança</t>
  </si>
  <si>
    <t>Locação de Equipamentos para Eventos</t>
  </si>
  <si>
    <t>Mesas, forros e cadeiras;</t>
  </si>
  <si>
    <t>Locação de ônibus para transporte dos associados para evento no clube Ferreira Pacheco;</t>
  </si>
  <si>
    <t>Locação de uma van para Campeonato em Brasília;</t>
  </si>
  <si>
    <t>Equipamentos de Segurança (Tecnoseg)</t>
  </si>
  <si>
    <t>SALDO INICIAL 01/07/2016</t>
  </si>
  <si>
    <t>07/2016</t>
  </si>
  <si>
    <t>08/2016</t>
  </si>
  <si>
    <t>09/2016</t>
  </si>
  <si>
    <t>SALDO FINAL 30/09/2016</t>
  </si>
  <si>
    <t>RECEBIDO EM 07/2016</t>
  </si>
  <si>
    <t>RECEBIDO EM 08/2016</t>
  </si>
  <si>
    <t>RECEBIDO EM 09/2016</t>
  </si>
  <si>
    <t>Conta Aplicação Financeira - Caixa Econômica Federal 692-7</t>
  </si>
  <si>
    <t>Telefônica Brasil S/A</t>
  </si>
  <si>
    <t>Planeta Purificadores Ltda - EPP</t>
  </si>
  <si>
    <t>Salários a Pagar</t>
  </si>
  <si>
    <t>FGTS a Pagar</t>
  </si>
  <si>
    <t>Imposto sobre os Salários dos funcionários da Adveg.</t>
  </si>
  <si>
    <t>Pis S/ Folha a Pagar</t>
  </si>
  <si>
    <t>Cheques a Compensar - CEF</t>
  </si>
  <si>
    <t>FGTS</t>
  </si>
  <si>
    <t>Salários</t>
  </si>
  <si>
    <t>Hospedagem de Site</t>
  </si>
  <si>
    <t>Manutenção de Purificadores e Bebedouros</t>
  </si>
  <si>
    <t>Planeta Purificadores;</t>
  </si>
  <si>
    <t>Webmix;</t>
  </si>
  <si>
    <t>Pis S/ Folha</t>
  </si>
  <si>
    <t>Vale-Transporte</t>
  </si>
  <si>
    <t>Vale-Alimentação</t>
  </si>
  <si>
    <t>Ticket Serviços S/A</t>
  </si>
  <si>
    <t>Espaço Gastronômico de Olho na Serra Ltda Me</t>
  </si>
  <si>
    <t>Tania Lucia Costa</t>
  </si>
  <si>
    <t>RECEITAS COM VENDAS, SERVIÇOS E EVENTOS</t>
  </si>
  <si>
    <t>Receita c/ Eventos - Passeio do FICA</t>
  </si>
  <si>
    <t>RECEITAS EM OPERAÇÕES FINANCEIRAS</t>
  </si>
  <si>
    <t>Rendimentos S/ Aplicações Financeiras - Adveg</t>
  </si>
  <si>
    <t>IOF</t>
  </si>
  <si>
    <t>Imposto sobre os Rendimentos da Aplicação Financeira;</t>
  </si>
  <si>
    <t>Panificadora e Lanchonete Marista Ltda Me</t>
  </si>
  <si>
    <t>Primos Moreira e Silva Ltda</t>
  </si>
  <si>
    <t>Vilson Batista Taveira Me</t>
  </si>
  <si>
    <t>Produtos Alimentícios</t>
  </si>
  <si>
    <t>Devoluções p/ Pró-Esporte</t>
  </si>
  <si>
    <t>Devoluções</t>
  </si>
  <si>
    <t>Gerenciamento e Prestação de Contas 2015;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</si>
</sst>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[$R$-416]\ * #,##0.00_-;\-[$R$-416]\ * #,##0.00_-;_-[$R$-416]\ * &quot;-&quot;??_-;_-@_-"/>
    <numFmt numFmtId="165" formatCode="&quot;R$&quot;\ #,##0.00"/>
    <numFmt numFmtId="166" formatCode="[$-416]dddd\,\ d&quot; de &quot;mmmm&quot; de &quot;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63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22"/>
      <name val="Arial"/>
      <family val="2"/>
    </font>
    <font>
      <b/>
      <i/>
      <sz val="12"/>
      <color indexed="8"/>
      <name val="Arial"/>
      <family val="2"/>
    </font>
    <font>
      <i/>
      <sz val="12"/>
      <color indexed="8"/>
      <name val="Arial"/>
      <family val="2"/>
    </font>
    <font>
      <b/>
      <i/>
      <sz val="14"/>
      <color indexed="8"/>
      <name val="Arial"/>
      <family val="2"/>
    </font>
    <font>
      <b/>
      <i/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197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43" fontId="4" fillId="0" borderId="0" xfId="6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43" fontId="4" fillId="0" borderId="0" xfId="61" applyFont="1" applyAlignment="1">
      <alignment horizontal="center" vertical="center"/>
    </xf>
    <xf numFmtId="43" fontId="4" fillId="0" borderId="0" xfId="61" applyFont="1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43" fontId="4" fillId="0" borderId="0" xfId="61" applyFont="1" applyAlignment="1">
      <alignment vertical="center" wrapText="1"/>
    </xf>
    <xf numFmtId="43" fontId="4" fillId="0" borderId="0" xfId="61" applyFont="1" applyAlignment="1">
      <alignment vertical="center"/>
    </xf>
    <xf numFmtId="43" fontId="4" fillId="0" borderId="0" xfId="61" applyFont="1" applyBorder="1" applyAlignment="1">
      <alignment/>
    </xf>
    <xf numFmtId="43" fontId="4" fillId="0" borderId="0" xfId="0" applyNumberFormat="1" applyFont="1" applyAlignment="1">
      <alignment vertical="center"/>
    </xf>
    <xf numFmtId="43" fontId="4" fillId="0" borderId="0" xfId="0" applyNumberFormat="1" applyFont="1" applyBorder="1" applyAlignment="1">
      <alignment horizontal="center" vertical="center" wrapText="1"/>
    </xf>
    <xf numFmtId="44" fontId="4" fillId="0" borderId="0" xfId="45" applyFont="1" applyBorder="1" applyAlignment="1">
      <alignment horizontal="right" vertical="center" wrapText="1"/>
    </xf>
    <xf numFmtId="43" fontId="4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vertical="center"/>
    </xf>
    <xf numFmtId="0" fontId="4" fillId="0" borderId="15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44" fontId="7" fillId="0" borderId="0" xfId="45" applyFont="1" applyAlignment="1">
      <alignment vertical="center"/>
    </xf>
    <xf numFmtId="0" fontId="4" fillId="0" borderId="15" xfId="0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 vertical="center" wrapText="1"/>
    </xf>
    <xf numFmtId="43" fontId="4" fillId="33" borderId="0" xfId="61" applyFont="1" applyFill="1" applyBorder="1" applyAlignment="1">
      <alignment horizontal="center" vertical="center" wrapText="1"/>
    </xf>
    <xf numFmtId="43" fontId="4" fillId="33" borderId="0" xfId="61" applyFont="1" applyFill="1" applyBorder="1" applyAlignment="1">
      <alignment horizontal="left" vertical="center" wrapText="1"/>
    </xf>
    <xf numFmtId="43" fontId="5" fillId="33" borderId="0" xfId="61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center" vertical="center" wrapText="1"/>
    </xf>
    <xf numFmtId="44" fontId="4" fillId="33" borderId="0" xfId="45" applyFont="1" applyFill="1" applyBorder="1" applyAlignment="1">
      <alignment horizontal="center" vertical="center" wrapText="1"/>
    </xf>
    <xf numFmtId="44" fontId="4" fillId="33" borderId="0" xfId="45" applyFont="1" applyFill="1" applyBorder="1" applyAlignment="1">
      <alignment horizontal="left" vertical="center" wrapText="1"/>
    </xf>
    <xf numFmtId="44" fontId="5" fillId="33" borderId="0" xfId="45" applyFont="1" applyFill="1" applyBorder="1" applyAlignment="1">
      <alignment horizontal="left" vertical="center" wrapText="1"/>
    </xf>
    <xf numFmtId="44" fontId="5" fillId="0" borderId="17" xfId="45" applyFont="1" applyFill="1" applyBorder="1" applyAlignment="1">
      <alignment horizontal="center" vertical="center" wrapText="1"/>
    </xf>
    <xf numFmtId="44" fontId="8" fillId="0" borderId="17" xfId="45" applyFont="1" applyFill="1" applyBorder="1" applyAlignment="1">
      <alignment horizontal="center" vertical="center" wrapText="1"/>
    </xf>
    <xf numFmtId="44" fontId="4" fillId="0" borderId="14" xfId="45" applyFont="1" applyFill="1" applyBorder="1" applyAlignment="1">
      <alignment horizontal="center" vertical="center" wrapText="1"/>
    </xf>
    <xf numFmtId="44" fontId="8" fillId="0" borderId="14" xfId="45" applyFont="1" applyFill="1" applyBorder="1" applyAlignment="1">
      <alignment horizontal="center" vertical="center" wrapText="1"/>
    </xf>
    <xf numFmtId="44" fontId="4" fillId="0" borderId="10" xfId="45" applyFont="1" applyFill="1" applyBorder="1" applyAlignment="1">
      <alignment horizontal="center" vertical="center" wrapText="1"/>
    </xf>
    <xf numFmtId="44" fontId="8" fillId="0" borderId="10" xfId="45" applyFont="1" applyFill="1" applyBorder="1" applyAlignment="1">
      <alignment horizontal="center" vertical="center" wrapText="1"/>
    </xf>
    <xf numFmtId="44" fontId="4" fillId="0" borderId="15" xfId="45" applyFont="1" applyFill="1" applyBorder="1" applyAlignment="1">
      <alignment horizontal="center" vertical="center" wrapText="1"/>
    </xf>
    <xf numFmtId="44" fontId="4" fillId="0" borderId="16" xfId="45" applyFont="1" applyFill="1" applyBorder="1" applyAlignment="1">
      <alignment horizontal="center" vertical="center" wrapText="1"/>
    </xf>
    <xf numFmtId="44" fontId="8" fillId="0" borderId="16" xfId="45" applyFont="1" applyFill="1" applyBorder="1" applyAlignment="1">
      <alignment horizontal="center" vertical="center" wrapText="1"/>
    </xf>
    <xf numFmtId="44" fontId="4" fillId="0" borderId="11" xfId="45" applyFont="1" applyFill="1" applyBorder="1" applyAlignment="1">
      <alignment horizontal="center" vertical="center" wrapText="1"/>
    </xf>
    <xf numFmtId="44" fontId="8" fillId="0" borderId="11" xfId="45" applyFont="1" applyFill="1" applyBorder="1" applyAlignment="1">
      <alignment horizontal="center" vertical="center" wrapText="1"/>
    </xf>
    <xf numFmtId="44" fontId="8" fillId="0" borderId="18" xfId="45" applyFont="1" applyFill="1" applyBorder="1" applyAlignment="1">
      <alignment horizontal="center" vertical="center" wrapText="1"/>
    </xf>
    <xf numFmtId="44" fontId="8" fillId="0" borderId="19" xfId="45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left" vertical="center" wrapText="1"/>
    </xf>
    <xf numFmtId="44" fontId="5" fillId="33" borderId="0" xfId="45" applyFont="1" applyFill="1" applyBorder="1" applyAlignment="1">
      <alignment horizontal="center" vertical="center" wrapText="1"/>
    </xf>
    <xf numFmtId="44" fontId="8" fillId="33" borderId="0" xfId="45" applyFont="1" applyFill="1" applyBorder="1" applyAlignment="1">
      <alignment horizontal="center" vertical="center" wrapText="1"/>
    </xf>
    <xf numFmtId="44" fontId="5" fillId="0" borderId="20" xfId="45" applyFont="1" applyFill="1" applyBorder="1" applyAlignment="1">
      <alignment horizontal="center" vertical="center" wrapText="1"/>
    </xf>
    <xf numFmtId="44" fontId="8" fillId="0" borderId="20" xfId="45" applyFont="1" applyFill="1" applyBorder="1" applyAlignment="1">
      <alignment horizontal="center" vertical="center" wrapText="1"/>
    </xf>
    <xf numFmtId="44" fontId="4" fillId="0" borderId="0" xfId="0" applyNumberFormat="1" applyFont="1" applyAlignment="1">
      <alignment horizontal="center" vertical="center"/>
    </xf>
    <xf numFmtId="44" fontId="5" fillId="0" borderId="0" xfId="0" applyNumberFormat="1" applyFont="1" applyAlignment="1">
      <alignment horizontal="center" vertical="center"/>
    </xf>
    <xf numFmtId="44" fontId="4" fillId="0" borderId="14" xfId="45" applyFont="1" applyBorder="1" applyAlignment="1">
      <alignment horizontal="center" vertical="center" wrapText="1"/>
    </xf>
    <xf numFmtId="44" fontId="4" fillId="0" borderId="10" xfId="45" applyFont="1" applyBorder="1" applyAlignment="1">
      <alignment horizontal="center" vertical="center" wrapText="1"/>
    </xf>
    <xf numFmtId="44" fontId="9" fillId="0" borderId="14" xfId="45" applyFont="1" applyBorder="1" applyAlignment="1">
      <alignment horizontal="center" vertical="center" wrapText="1"/>
    </xf>
    <xf numFmtId="44" fontId="9" fillId="0" borderId="10" xfId="45" applyFont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44" fontId="5" fillId="0" borderId="17" xfId="45" applyFont="1" applyBorder="1" applyAlignment="1">
      <alignment horizontal="center" vertical="center" wrapText="1"/>
    </xf>
    <xf numFmtId="44" fontId="8" fillId="0" borderId="17" xfId="45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44" fontId="4" fillId="0" borderId="17" xfId="45" applyFont="1" applyBorder="1" applyAlignment="1">
      <alignment horizontal="center" vertical="center"/>
    </xf>
    <xf numFmtId="44" fontId="5" fillId="0" borderId="17" xfId="45" applyFont="1" applyBorder="1" applyAlignment="1">
      <alignment horizontal="center" vertical="center"/>
    </xf>
    <xf numFmtId="44" fontId="8" fillId="0" borderId="17" xfId="45" applyFont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44" fontId="4" fillId="0" borderId="0" xfId="45" applyFont="1" applyAlignment="1">
      <alignment horizontal="center" vertical="center"/>
    </xf>
    <xf numFmtId="44" fontId="9" fillId="0" borderId="17" xfId="45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/>
    </xf>
    <xf numFmtId="44" fontId="4" fillId="0" borderId="19" xfId="45" applyFont="1" applyBorder="1" applyAlignment="1">
      <alignment horizontal="center" vertical="center" wrapText="1"/>
    </xf>
    <xf numFmtId="49" fontId="5" fillId="16" borderId="17" xfId="0" applyNumberFormat="1" applyFont="1" applyFill="1" applyBorder="1" applyAlignment="1">
      <alignment horizontal="center" vertical="center" wrapText="1"/>
    </xf>
    <xf numFmtId="44" fontId="4" fillId="16" borderId="14" xfId="45" applyFont="1" applyFill="1" applyBorder="1" applyAlignment="1">
      <alignment horizontal="center" vertical="center" wrapText="1"/>
    </xf>
    <xf numFmtId="44" fontId="4" fillId="16" borderId="10" xfId="45" applyFont="1" applyFill="1" applyBorder="1" applyAlignment="1">
      <alignment horizontal="center" vertical="center" wrapText="1"/>
    </xf>
    <xf numFmtId="44" fontId="4" fillId="16" borderId="11" xfId="45" applyFont="1" applyFill="1" applyBorder="1" applyAlignment="1">
      <alignment horizontal="center" vertical="center" wrapText="1"/>
    </xf>
    <xf numFmtId="44" fontId="5" fillId="16" borderId="17" xfId="45" applyFont="1" applyFill="1" applyBorder="1" applyAlignment="1">
      <alignment horizontal="center" vertical="center"/>
    </xf>
    <xf numFmtId="44" fontId="5" fillId="16" borderId="20" xfId="45" applyFont="1" applyFill="1" applyBorder="1" applyAlignment="1">
      <alignment horizontal="center" vertical="center"/>
    </xf>
    <xf numFmtId="44" fontId="4" fillId="34" borderId="14" xfId="45" applyFont="1" applyFill="1" applyBorder="1" applyAlignment="1">
      <alignment horizontal="center" vertical="center" wrapText="1"/>
    </xf>
    <xf numFmtId="44" fontId="4" fillId="34" borderId="10" xfId="45" applyFont="1" applyFill="1" applyBorder="1" applyAlignment="1">
      <alignment horizontal="center" vertical="center" wrapText="1"/>
    </xf>
    <xf numFmtId="44" fontId="4" fillId="34" borderId="11" xfId="45" applyFont="1" applyFill="1" applyBorder="1" applyAlignment="1">
      <alignment horizontal="center" vertical="center" wrapText="1"/>
    </xf>
    <xf numFmtId="44" fontId="5" fillId="34" borderId="20" xfId="45" applyFont="1" applyFill="1" applyBorder="1" applyAlignment="1">
      <alignment horizontal="center" vertical="center"/>
    </xf>
    <xf numFmtId="44" fontId="4" fillId="4" borderId="14" xfId="45" applyFont="1" applyFill="1" applyBorder="1" applyAlignment="1">
      <alignment horizontal="center" vertical="center" wrapText="1"/>
    </xf>
    <xf numFmtId="44" fontId="4" fillId="4" borderId="22" xfId="45" applyFont="1" applyFill="1" applyBorder="1" applyAlignment="1">
      <alignment horizontal="center" vertical="center" wrapText="1"/>
    </xf>
    <xf numFmtId="44" fontId="4" fillId="4" borderId="10" xfId="45" applyFont="1" applyFill="1" applyBorder="1" applyAlignment="1">
      <alignment horizontal="center" vertical="center" wrapText="1"/>
    </xf>
    <xf numFmtId="44" fontId="4" fillId="4" borderId="23" xfId="45" applyFont="1" applyFill="1" applyBorder="1" applyAlignment="1">
      <alignment horizontal="center" vertical="center" wrapText="1"/>
    </xf>
    <xf numFmtId="44" fontId="4" fillId="4" borderId="11" xfId="45" applyFont="1" applyFill="1" applyBorder="1" applyAlignment="1">
      <alignment horizontal="center" vertical="center" wrapText="1"/>
    </xf>
    <xf numFmtId="44" fontId="4" fillId="4" borderId="24" xfId="45" applyFont="1" applyFill="1" applyBorder="1" applyAlignment="1">
      <alignment horizontal="center" vertical="center" wrapText="1"/>
    </xf>
    <xf numFmtId="49" fontId="5" fillId="19" borderId="17" xfId="0" applyNumberFormat="1" applyFont="1" applyFill="1" applyBorder="1" applyAlignment="1">
      <alignment horizontal="center" vertical="center" wrapText="1"/>
    </xf>
    <xf numFmtId="44" fontId="4" fillId="19" borderId="14" xfId="45" applyFont="1" applyFill="1" applyBorder="1" applyAlignment="1">
      <alignment horizontal="center" vertical="center" wrapText="1"/>
    </xf>
    <xf numFmtId="44" fontId="4" fillId="19" borderId="10" xfId="45" applyFont="1" applyFill="1" applyBorder="1" applyAlignment="1">
      <alignment horizontal="center" vertical="center" wrapText="1"/>
    </xf>
    <xf numFmtId="44" fontId="4" fillId="19" borderId="11" xfId="45" applyFont="1" applyFill="1" applyBorder="1" applyAlignment="1">
      <alignment horizontal="center" vertical="center" wrapText="1"/>
    </xf>
    <xf numFmtId="44" fontId="5" fillId="19" borderId="17" xfId="45" applyFont="1" applyFill="1" applyBorder="1" applyAlignment="1">
      <alignment horizontal="center" vertical="center"/>
    </xf>
    <xf numFmtId="44" fontId="4" fillId="7" borderId="14" xfId="45" applyFont="1" applyFill="1" applyBorder="1" applyAlignment="1">
      <alignment horizontal="center" vertical="center" wrapText="1"/>
    </xf>
    <xf numFmtId="44" fontId="4" fillId="7" borderId="10" xfId="45" applyFont="1" applyFill="1" applyBorder="1" applyAlignment="1">
      <alignment horizontal="center" vertical="center" wrapText="1"/>
    </xf>
    <xf numFmtId="44" fontId="4" fillId="7" borderId="11" xfId="45" applyFont="1" applyFill="1" applyBorder="1" applyAlignment="1">
      <alignment horizontal="center" vertical="center" wrapText="1"/>
    </xf>
    <xf numFmtId="44" fontId="3" fillId="34" borderId="14" xfId="45" applyFont="1" applyFill="1" applyBorder="1" applyAlignment="1">
      <alignment horizontal="center" vertical="center" wrapText="1"/>
    </xf>
    <xf numFmtId="44" fontId="3" fillId="34" borderId="10" xfId="45" applyFont="1" applyFill="1" applyBorder="1" applyAlignment="1">
      <alignment horizontal="center" vertical="center" wrapText="1"/>
    </xf>
    <xf numFmtId="44" fontId="3" fillId="34" borderId="11" xfId="45" applyFont="1" applyFill="1" applyBorder="1" applyAlignment="1">
      <alignment horizontal="center" vertical="center" wrapText="1"/>
    </xf>
    <xf numFmtId="44" fontId="5" fillId="34" borderId="17" xfId="45" applyFont="1" applyFill="1" applyBorder="1" applyAlignment="1">
      <alignment horizontal="center" vertical="center"/>
    </xf>
    <xf numFmtId="44" fontId="4" fillId="34" borderId="16" xfId="45" applyFont="1" applyFill="1" applyBorder="1" applyAlignment="1">
      <alignment horizontal="center" vertical="center" wrapText="1"/>
    </xf>
    <xf numFmtId="44" fontId="5" fillId="34" borderId="20" xfId="45" applyFont="1" applyFill="1" applyBorder="1" applyAlignment="1">
      <alignment horizontal="center" vertical="center" wrapText="1"/>
    </xf>
    <xf numFmtId="44" fontId="5" fillId="34" borderId="17" xfId="45" applyFont="1" applyFill="1" applyBorder="1" applyAlignment="1">
      <alignment horizontal="center" vertical="center" wrapText="1"/>
    </xf>
    <xf numFmtId="44" fontId="4" fillId="4" borderId="16" xfId="45" applyFont="1" applyFill="1" applyBorder="1" applyAlignment="1">
      <alignment horizontal="center" vertical="center" wrapText="1"/>
    </xf>
    <xf numFmtId="44" fontId="4" fillId="16" borderId="16" xfId="45" applyFont="1" applyFill="1" applyBorder="1" applyAlignment="1">
      <alignment horizontal="center" vertical="center" wrapText="1"/>
    </xf>
    <xf numFmtId="44" fontId="5" fillId="16" borderId="17" xfId="45" applyFont="1" applyFill="1" applyBorder="1" applyAlignment="1">
      <alignment horizontal="center" vertical="center" wrapText="1"/>
    </xf>
    <xf numFmtId="44" fontId="5" fillId="16" borderId="20" xfId="45" applyFont="1" applyFill="1" applyBorder="1" applyAlignment="1">
      <alignment horizontal="center" vertical="center" wrapText="1"/>
    </xf>
    <xf numFmtId="44" fontId="4" fillId="4" borderId="13" xfId="45" applyFont="1" applyFill="1" applyBorder="1" applyAlignment="1">
      <alignment horizontal="center" vertical="center" wrapText="1"/>
    </xf>
    <xf numFmtId="44" fontId="4" fillId="4" borderId="25" xfId="45" applyFont="1" applyFill="1" applyBorder="1" applyAlignment="1">
      <alignment horizontal="center" vertical="center" wrapText="1"/>
    </xf>
    <xf numFmtId="44" fontId="4" fillId="4" borderId="26" xfId="45" applyFont="1" applyFill="1" applyBorder="1" applyAlignment="1">
      <alignment horizontal="center" vertical="center" wrapText="1"/>
    </xf>
    <xf numFmtId="44" fontId="4" fillId="19" borderId="16" xfId="45" applyFont="1" applyFill="1" applyBorder="1" applyAlignment="1">
      <alignment horizontal="center" vertical="center" wrapText="1"/>
    </xf>
    <xf numFmtId="44" fontId="5" fillId="19" borderId="17" xfId="45" applyFont="1" applyFill="1" applyBorder="1" applyAlignment="1">
      <alignment horizontal="center" vertical="center" wrapText="1"/>
    </xf>
    <xf numFmtId="44" fontId="4" fillId="7" borderId="16" xfId="45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/>
    </xf>
    <xf numFmtId="43" fontId="5" fillId="35" borderId="17" xfId="61" applyFont="1" applyFill="1" applyBorder="1" applyAlignment="1">
      <alignment horizontal="center" vertical="center" wrapText="1"/>
    </xf>
    <xf numFmtId="0" fontId="8" fillId="35" borderId="27" xfId="0" applyFont="1" applyFill="1" applyBorder="1" applyAlignment="1">
      <alignment horizontal="center" vertical="center" wrapText="1"/>
    </xf>
    <xf numFmtId="44" fontId="4" fillId="34" borderId="19" xfId="45" applyFont="1" applyFill="1" applyBorder="1" applyAlignment="1">
      <alignment horizontal="center" vertical="center" wrapText="1"/>
    </xf>
    <xf numFmtId="0" fontId="8" fillId="16" borderId="17" xfId="0" applyFont="1" applyFill="1" applyBorder="1" applyAlignment="1">
      <alignment horizontal="center" vertical="center"/>
    </xf>
    <xf numFmtId="0" fontId="8" fillId="36" borderId="17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 wrapText="1"/>
    </xf>
    <xf numFmtId="49" fontId="5" fillId="35" borderId="17" xfId="0" applyNumberFormat="1" applyFont="1" applyFill="1" applyBorder="1" applyAlignment="1">
      <alignment horizontal="center" vertical="center" wrapText="1"/>
    </xf>
    <xf numFmtId="44" fontId="5" fillId="34" borderId="14" xfId="45" applyFont="1" applyFill="1" applyBorder="1" applyAlignment="1">
      <alignment horizontal="center" vertical="center" wrapText="1"/>
    </xf>
    <xf numFmtId="44" fontId="5" fillId="34" borderId="10" xfId="45" applyFont="1" applyFill="1" applyBorder="1" applyAlignment="1">
      <alignment horizontal="center" vertical="center" wrapText="1"/>
    </xf>
    <xf numFmtId="44" fontId="5" fillId="34" borderId="16" xfId="45" applyFont="1" applyFill="1" applyBorder="1" applyAlignment="1">
      <alignment horizontal="center" vertical="center" wrapText="1"/>
    </xf>
    <xf numFmtId="44" fontId="5" fillId="34" borderId="11" xfId="45" applyFont="1" applyFill="1" applyBorder="1" applyAlignment="1">
      <alignment horizontal="center" vertical="center" wrapText="1"/>
    </xf>
    <xf numFmtId="44" fontId="5" fillId="7" borderId="17" xfId="45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/>
    </xf>
    <xf numFmtId="49" fontId="5" fillId="4" borderId="17" xfId="61" applyNumberFormat="1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vertical="center"/>
    </xf>
    <xf numFmtId="44" fontId="4" fillId="34" borderId="15" xfId="45" applyFont="1" applyFill="1" applyBorder="1" applyAlignment="1">
      <alignment horizontal="center" vertical="center" wrapText="1"/>
    </xf>
    <xf numFmtId="44" fontId="4" fillId="4" borderId="15" xfId="45" applyFont="1" applyFill="1" applyBorder="1" applyAlignment="1">
      <alignment horizontal="center" vertical="center" wrapText="1"/>
    </xf>
    <xf numFmtId="44" fontId="4" fillId="4" borderId="12" xfId="45" applyFont="1" applyFill="1" applyBorder="1" applyAlignment="1">
      <alignment horizontal="center" vertical="center" wrapText="1"/>
    </xf>
    <xf numFmtId="44" fontId="4" fillId="16" borderId="15" xfId="45" applyFont="1" applyFill="1" applyBorder="1" applyAlignment="1">
      <alignment horizontal="center" vertical="center" wrapText="1"/>
    </xf>
    <xf numFmtId="44" fontId="4" fillId="7" borderId="15" xfId="45" applyFont="1" applyFill="1" applyBorder="1" applyAlignment="1">
      <alignment horizontal="center" vertical="center" wrapText="1"/>
    </xf>
    <xf numFmtId="44" fontId="4" fillId="19" borderId="15" xfId="45" applyFont="1" applyFill="1" applyBorder="1" applyAlignment="1">
      <alignment horizontal="center" vertical="center" wrapText="1"/>
    </xf>
    <xf numFmtId="44" fontId="4" fillId="4" borderId="18" xfId="45" applyFont="1" applyFill="1" applyBorder="1" applyAlignment="1">
      <alignment horizontal="center" vertical="center" wrapText="1"/>
    </xf>
    <xf numFmtId="44" fontId="4" fillId="7" borderId="18" xfId="45" applyFont="1" applyFill="1" applyBorder="1" applyAlignment="1">
      <alignment horizontal="center" vertical="center" wrapText="1"/>
    </xf>
    <xf numFmtId="44" fontId="4" fillId="0" borderId="19" xfId="45" applyFont="1" applyFill="1" applyBorder="1" applyAlignment="1">
      <alignment horizontal="center" vertical="center" wrapText="1"/>
    </xf>
    <xf numFmtId="44" fontId="5" fillId="34" borderId="16" xfId="45" applyFont="1" applyFill="1" applyBorder="1" applyAlignment="1">
      <alignment vertical="center" wrapText="1"/>
    </xf>
    <xf numFmtId="0" fontId="4" fillId="0" borderId="15" xfId="0" applyFont="1" applyBorder="1" applyAlignment="1">
      <alignment horizontal="left" vertical="center" wrapText="1"/>
    </xf>
    <xf numFmtId="44" fontId="5" fillId="34" borderId="15" xfId="45" applyFont="1" applyFill="1" applyBorder="1" applyAlignment="1">
      <alignment horizontal="center" vertical="center" wrapText="1"/>
    </xf>
    <xf numFmtId="44" fontId="8" fillId="0" borderId="15" xfId="45" applyFont="1" applyFill="1" applyBorder="1" applyAlignment="1">
      <alignment horizontal="center" vertical="center" wrapText="1"/>
    </xf>
    <xf numFmtId="44" fontId="4" fillId="34" borderId="18" xfId="45" applyFont="1" applyFill="1" applyBorder="1" applyAlignment="1">
      <alignment horizontal="center" vertical="center" wrapText="1"/>
    </xf>
    <xf numFmtId="44" fontId="4" fillId="0" borderId="18" xfId="45" applyFont="1" applyBorder="1" applyAlignment="1">
      <alignment horizontal="center" vertical="center" wrapText="1"/>
    </xf>
    <xf numFmtId="44" fontId="4" fillId="0" borderId="11" xfId="45" applyFont="1" applyBorder="1" applyAlignment="1">
      <alignment horizontal="center" vertical="center" wrapText="1"/>
    </xf>
    <xf numFmtId="44" fontId="4" fillId="0" borderId="15" xfId="45" applyFont="1" applyBorder="1" applyAlignment="1">
      <alignment horizontal="center" vertical="center" wrapText="1"/>
    </xf>
    <xf numFmtId="44" fontId="4" fillId="0" borderId="16" xfId="45" applyFont="1" applyBorder="1" applyAlignment="1">
      <alignment horizontal="center" vertical="center" wrapText="1"/>
    </xf>
    <xf numFmtId="44" fontId="9" fillId="0" borderId="15" xfId="45" applyFont="1" applyBorder="1" applyAlignment="1">
      <alignment horizontal="center" vertical="center" wrapText="1"/>
    </xf>
    <xf numFmtId="44" fontId="9" fillId="0" borderId="11" xfId="45" applyFont="1" applyBorder="1" applyAlignment="1">
      <alignment horizontal="center" vertical="center" wrapText="1"/>
    </xf>
    <xf numFmtId="43" fontId="5" fillId="19" borderId="27" xfId="61" applyFont="1" applyFill="1" applyBorder="1" applyAlignment="1">
      <alignment horizontal="center" vertical="center" wrapText="1"/>
    </xf>
    <xf numFmtId="43" fontId="5" fillId="19" borderId="28" xfId="61" applyFont="1" applyFill="1" applyBorder="1" applyAlignment="1">
      <alignment horizontal="center" vertical="center" wrapText="1"/>
    </xf>
    <xf numFmtId="43" fontId="5" fillId="19" borderId="29" xfId="61" applyFont="1" applyFill="1" applyBorder="1" applyAlignment="1">
      <alignment horizontal="center" vertical="center" wrapText="1"/>
    </xf>
    <xf numFmtId="43" fontId="5" fillId="35" borderId="18" xfId="61" applyFont="1" applyFill="1" applyBorder="1" applyAlignment="1">
      <alignment horizontal="center" vertical="center" wrapText="1"/>
    </xf>
    <xf numFmtId="43" fontId="5" fillId="35" borderId="20" xfId="61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  <xf numFmtId="43" fontId="5" fillId="16" borderId="27" xfId="61" applyFont="1" applyFill="1" applyBorder="1" applyAlignment="1">
      <alignment horizontal="center" vertical="center" wrapText="1"/>
    </xf>
    <xf numFmtId="43" fontId="5" fillId="16" borderId="28" xfId="61" applyFont="1" applyFill="1" applyBorder="1" applyAlignment="1">
      <alignment horizontal="center" vertical="center" wrapText="1"/>
    </xf>
    <xf numFmtId="43" fontId="5" fillId="16" borderId="29" xfId="61" applyFont="1" applyFill="1" applyBorder="1" applyAlignment="1">
      <alignment horizontal="center" vertical="center" wrapText="1"/>
    </xf>
    <xf numFmtId="0" fontId="6" fillId="37" borderId="27" xfId="0" applyFont="1" applyFill="1" applyBorder="1" applyAlignment="1">
      <alignment horizontal="center" vertical="center"/>
    </xf>
    <xf numFmtId="0" fontId="6" fillId="37" borderId="28" xfId="0" applyFont="1" applyFill="1" applyBorder="1" applyAlignment="1">
      <alignment horizontal="center" vertical="center"/>
    </xf>
    <xf numFmtId="0" fontId="6" fillId="37" borderId="29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0" fontId="10" fillId="33" borderId="28" xfId="0" applyFont="1" applyFill="1" applyBorder="1" applyAlignment="1">
      <alignment horizontal="center" vertical="center"/>
    </xf>
    <xf numFmtId="0" fontId="10" fillId="33" borderId="29" xfId="0" applyFont="1" applyFill="1" applyBorder="1" applyAlignment="1">
      <alignment horizontal="center" vertical="center"/>
    </xf>
    <xf numFmtId="0" fontId="8" fillId="35" borderId="30" xfId="0" applyFont="1" applyFill="1" applyBorder="1" applyAlignment="1">
      <alignment horizontal="center" vertical="center" wrapText="1"/>
    </xf>
    <xf numFmtId="0" fontId="8" fillId="35" borderId="31" xfId="0" applyFont="1" applyFill="1" applyBorder="1" applyAlignment="1">
      <alignment horizontal="center" vertical="center" wrapText="1"/>
    </xf>
    <xf numFmtId="0" fontId="8" fillId="35" borderId="32" xfId="0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 wrapText="1"/>
    </xf>
    <xf numFmtId="0" fontId="11" fillId="33" borderId="28" xfId="0" applyFont="1" applyFill="1" applyBorder="1" applyAlignment="1">
      <alignment horizontal="center" vertical="center" wrapText="1"/>
    </xf>
    <xf numFmtId="0" fontId="11" fillId="33" borderId="29" xfId="0" applyFont="1" applyFill="1" applyBorder="1" applyAlignment="1">
      <alignment horizontal="center" vertical="center" wrapText="1"/>
    </xf>
    <xf numFmtId="0" fontId="8" fillId="35" borderId="33" xfId="0" applyFont="1" applyFill="1" applyBorder="1" applyAlignment="1">
      <alignment horizontal="center" vertical="center" wrapText="1"/>
    </xf>
    <xf numFmtId="0" fontId="8" fillId="35" borderId="34" xfId="0" applyFont="1" applyFill="1" applyBorder="1" applyAlignment="1">
      <alignment horizontal="center" vertical="center" wrapText="1"/>
    </xf>
    <xf numFmtId="0" fontId="8" fillId="35" borderId="35" xfId="0" applyFont="1" applyFill="1" applyBorder="1" applyAlignment="1">
      <alignment horizontal="center" vertical="center" wrapText="1"/>
    </xf>
    <xf numFmtId="0" fontId="8" fillId="19" borderId="30" xfId="0" applyFont="1" applyFill="1" applyBorder="1" applyAlignment="1">
      <alignment horizontal="center" vertical="center" wrapText="1"/>
    </xf>
    <xf numFmtId="0" fontId="8" fillId="19" borderId="31" xfId="0" applyFont="1" applyFill="1" applyBorder="1" applyAlignment="1">
      <alignment horizontal="center" vertical="center" wrapText="1"/>
    </xf>
    <xf numFmtId="0" fontId="8" fillId="19" borderId="32" xfId="0" applyFont="1" applyFill="1" applyBorder="1" applyAlignment="1">
      <alignment horizontal="center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showGridLines="0" zoomScale="70" zoomScaleNormal="70" workbookViewId="0" topLeftCell="A37">
      <selection activeCell="J41" sqref="J41"/>
    </sheetView>
  </sheetViews>
  <sheetFormatPr defaultColWidth="9.140625" defaultRowHeight="15"/>
  <cols>
    <col min="1" max="1" width="50.7109375" style="7" customWidth="1"/>
    <col min="2" max="2" width="40.7109375" style="7" customWidth="1"/>
    <col min="3" max="11" width="17.28125" style="10" customWidth="1"/>
    <col min="12" max="12" width="17.28125" style="11" customWidth="1"/>
    <col min="13" max="13" width="3.7109375" style="1" customWidth="1"/>
    <col min="14" max="14" width="9.140625" style="1" customWidth="1"/>
    <col min="15" max="15" width="14.00390625" style="11" bestFit="1" customWidth="1"/>
    <col min="16" max="17" width="13.421875" style="11" bestFit="1" customWidth="1"/>
    <col min="18" max="16384" width="9.140625" style="1" customWidth="1"/>
  </cols>
  <sheetData>
    <row r="1" spans="1:12" ht="30" customHeight="1" thickBot="1">
      <c r="A1" s="176" t="s">
        <v>97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8"/>
    </row>
    <row r="2" spans="1:12" ht="24.75" customHeight="1" thickBot="1">
      <c r="A2" s="171" t="s">
        <v>46</v>
      </c>
      <c r="B2" s="171" t="s">
        <v>47</v>
      </c>
      <c r="C2" s="169" t="s">
        <v>163</v>
      </c>
      <c r="D2" s="173" t="s">
        <v>55</v>
      </c>
      <c r="E2" s="174"/>
      <c r="F2" s="174"/>
      <c r="G2" s="175"/>
      <c r="H2" s="166" t="s">
        <v>56</v>
      </c>
      <c r="I2" s="167"/>
      <c r="J2" s="167"/>
      <c r="K2" s="168"/>
      <c r="L2" s="169" t="s">
        <v>167</v>
      </c>
    </row>
    <row r="3" spans="1:12" ht="24.75" customHeight="1" thickBot="1">
      <c r="A3" s="172"/>
      <c r="B3" s="172"/>
      <c r="C3" s="170"/>
      <c r="D3" s="89" t="s">
        <v>164</v>
      </c>
      <c r="E3" s="89" t="s">
        <v>165</v>
      </c>
      <c r="F3" s="89" t="s">
        <v>166</v>
      </c>
      <c r="G3" s="89" t="s">
        <v>44</v>
      </c>
      <c r="H3" s="105" t="s">
        <v>164</v>
      </c>
      <c r="I3" s="105" t="s">
        <v>165</v>
      </c>
      <c r="J3" s="105" t="s">
        <v>166</v>
      </c>
      <c r="K3" s="105" t="s">
        <v>44</v>
      </c>
      <c r="L3" s="170"/>
    </row>
    <row r="4" spans="1:17" s="12" customFormat="1" ht="30" customHeight="1">
      <c r="A4" s="26" t="s">
        <v>1</v>
      </c>
      <c r="B4" s="25" t="s">
        <v>29</v>
      </c>
      <c r="C4" s="95">
        <v>16.23</v>
      </c>
      <c r="D4" s="99">
        <v>50</v>
      </c>
      <c r="E4" s="99">
        <v>90</v>
      </c>
      <c r="F4" s="100">
        <v>80</v>
      </c>
      <c r="G4" s="90">
        <f>D4+E4+F4</f>
        <v>220</v>
      </c>
      <c r="H4" s="110">
        <v>56.38</v>
      </c>
      <c r="I4" s="110">
        <v>69.5</v>
      </c>
      <c r="J4" s="110">
        <v>69.5</v>
      </c>
      <c r="K4" s="106">
        <f>H4+I4+J4</f>
        <v>195.38</v>
      </c>
      <c r="L4" s="113">
        <f>C4+G4-K4</f>
        <v>40.849999999999994</v>
      </c>
      <c r="O4" s="14"/>
      <c r="P4" s="14"/>
      <c r="Q4" s="14"/>
    </row>
    <row r="5" spans="1:17" s="12" customFormat="1" ht="46.5" customHeight="1">
      <c r="A5" s="27" t="s">
        <v>98</v>
      </c>
      <c r="B5" s="21" t="s">
        <v>30</v>
      </c>
      <c r="C5" s="96">
        <v>13661.84</v>
      </c>
      <c r="D5" s="101">
        <v>0</v>
      </c>
      <c r="E5" s="101">
        <v>0</v>
      </c>
      <c r="F5" s="102">
        <v>0</v>
      </c>
      <c r="G5" s="91">
        <f aca="true" t="shared" si="0" ref="G5:G17">D5+E5+F5</f>
        <v>0</v>
      </c>
      <c r="H5" s="111">
        <v>3203.64</v>
      </c>
      <c r="I5" s="111">
        <v>6983.41</v>
      </c>
      <c r="J5" s="111">
        <v>3345.11</v>
      </c>
      <c r="K5" s="107">
        <f aca="true" t="shared" si="1" ref="K5:K17">H5+I5+J5</f>
        <v>13532.16</v>
      </c>
      <c r="L5" s="114">
        <f aca="true" t="shared" si="2" ref="L5:L17">C5+G5-K5</f>
        <v>129.6800000000003</v>
      </c>
      <c r="O5" s="14"/>
      <c r="P5" s="14"/>
      <c r="Q5" s="14"/>
    </row>
    <row r="6" spans="1:17" s="12" customFormat="1" ht="45" customHeight="1">
      <c r="A6" s="27" t="s">
        <v>2</v>
      </c>
      <c r="B6" s="21" t="s">
        <v>30</v>
      </c>
      <c r="C6" s="96">
        <v>0</v>
      </c>
      <c r="D6" s="101">
        <v>1667</v>
      </c>
      <c r="E6" s="101">
        <v>1785.5</v>
      </c>
      <c r="F6" s="102">
        <v>1707.5</v>
      </c>
      <c r="G6" s="91">
        <f t="shared" si="0"/>
        <v>5160</v>
      </c>
      <c r="H6" s="111">
        <v>1667</v>
      </c>
      <c r="I6" s="111">
        <v>1785.5</v>
      </c>
      <c r="J6" s="111">
        <v>69.5</v>
      </c>
      <c r="K6" s="107">
        <f t="shared" si="1"/>
        <v>3522</v>
      </c>
      <c r="L6" s="114">
        <f t="shared" si="2"/>
        <v>1638</v>
      </c>
      <c r="O6" s="14"/>
      <c r="P6" s="14"/>
      <c r="Q6" s="14"/>
    </row>
    <row r="7" spans="1:17" s="12" customFormat="1" ht="38.25" customHeight="1">
      <c r="A7" s="27" t="s">
        <v>3</v>
      </c>
      <c r="B7" s="21" t="s">
        <v>30</v>
      </c>
      <c r="C7" s="96">
        <v>20515.48</v>
      </c>
      <c r="D7" s="101">
        <v>1130</v>
      </c>
      <c r="E7" s="101">
        <v>5362.98</v>
      </c>
      <c r="F7" s="102">
        <v>1226.31</v>
      </c>
      <c r="G7" s="91">
        <f t="shared" si="0"/>
        <v>7719.289999999999</v>
      </c>
      <c r="H7" s="111">
        <v>20793.84</v>
      </c>
      <c r="I7" s="111">
        <v>1255.43</v>
      </c>
      <c r="J7" s="111">
        <v>5099</v>
      </c>
      <c r="K7" s="107">
        <f t="shared" si="1"/>
        <v>27148.27</v>
      </c>
      <c r="L7" s="114">
        <f t="shared" si="2"/>
        <v>1086.4999999999964</v>
      </c>
      <c r="O7" s="14"/>
      <c r="P7" s="14"/>
      <c r="Q7" s="14"/>
    </row>
    <row r="8" spans="1:17" s="12" customFormat="1" ht="38.25" customHeight="1">
      <c r="A8" s="27" t="s">
        <v>171</v>
      </c>
      <c r="B8" s="21" t="s">
        <v>30</v>
      </c>
      <c r="C8" s="96">
        <v>0</v>
      </c>
      <c r="D8" s="101">
        <v>20000</v>
      </c>
      <c r="E8" s="101">
        <v>217.08</v>
      </c>
      <c r="F8" s="102">
        <v>198.55</v>
      </c>
      <c r="G8" s="91">
        <f t="shared" si="0"/>
        <v>20415.63</v>
      </c>
      <c r="H8" s="111">
        <v>0</v>
      </c>
      <c r="I8" s="111">
        <v>182.98</v>
      </c>
      <c r="J8" s="111">
        <v>160.31</v>
      </c>
      <c r="K8" s="107">
        <f t="shared" si="1"/>
        <v>343.28999999999996</v>
      </c>
      <c r="L8" s="114">
        <f t="shared" si="2"/>
        <v>20072.34</v>
      </c>
      <c r="O8" s="14"/>
      <c r="P8" s="14"/>
      <c r="Q8" s="14"/>
    </row>
    <row r="9" spans="1:17" s="12" customFormat="1" ht="30" customHeight="1">
      <c r="A9" s="27" t="s">
        <v>74</v>
      </c>
      <c r="B9" s="21" t="s">
        <v>110</v>
      </c>
      <c r="C9" s="96">
        <v>673.3</v>
      </c>
      <c r="D9" s="101">
        <v>0</v>
      </c>
      <c r="E9" s="101">
        <v>0</v>
      </c>
      <c r="F9" s="102">
        <v>0</v>
      </c>
      <c r="G9" s="91">
        <f t="shared" si="0"/>
        <v>0</v>
      </c>
      <c r="H9" s="111">
        <v>673.3</v>
      </c>
      <c r="I9" s="111">
        <v>0</v>
      </c>
      <c r="J9" s="111">
        <v>0</v>
      </c>
      <c r="K9" s="107">
        <f t="shared" si="1"/>
        <v>673.3</v>
      </c>
      <c r="L9" s="114">
        <f t="shared" si="2"/>
        <v>0</v>
      </c>
      <c r="O9" s="14"/>
      <c r="P9" s="14"/>
      <c r="Q9" s="14"/>
    </row>
    <row r="10" spans="1:17" s="12" customFormat="1" ht="30" customHeight="1">
      <c r="A10" s="27" t="s">
        <v>111</v>
      </c>
      <c r="B10" s="21" t="s">
        <v>110</v>
      </c>
      <c r="C10" s="96">
        <v>308.71</v>
      </c>
      <c r="D10" s="101">
        <v>0</v>
      </c>
      <c r="E10" s="101">
        <v>0</v>
      </c>
      <c r="F10" s="102">
        <v>0</v>
      </c>
      <c r="G10" s="91">
        <f t="shared" si="0"/>
        <v>0</v>
      </c>
      <c r="H10" s="111">
        <v>308.71</v>
      </c>
      <c r="I10" s="111">
        <v>0</v>
      </c>
      <c r="J10" s="111">
        <v>0</v>
      </c>
      <c r="K10" s="107">
        <f t="shared" si="1"/>
        <v>308.71</v>
      </c>
      <c r="L10" s="114">
        <f t="shared" si="2"/>
        <v>0</v>
      </c>
      <c r="O10" s="14"/>
      <c r="P10" s="14"/>
      <c r="Q10" s="14"/>
    </row>
    <row r="11" spans="1:17" s="12" customFormat="1" ht="30" customHeight="1">
      <c r="A11" s="28" t="s">
        <v>10</v>
      </c>
      <c r="B11" s="30" t="s">
        <v>153</v>
      </c>
      <c r="C11" s="96">
        <v>2282.38</v>
      </c>
      <c r="D11" s="101">
        <v>0</v>
      </c>
      <c r="E11" s="101">
        <v>0</v>
      </c>
      <c r="F11" s="102">
        <v>0</v>
      </c>
      <c r="G11" s="91">
        <f t="shared" si="0"/>
        <v>0</v>
      </c>
      <c r="H11" s="111">
        <v>25.1</v>
      </c>
      <c r="I11" s="111">
        <v>25.1</v>
      </c>
      <c r="J11" s="111">
        <v>25.1</v>
      </c>
      <c r="K11" s="107">
        <f t="shared" si="1"/>
        <v>75.30000000000001</v>
      </c>
      <c r="L11" s="114">
        <f t="shared" si="2"/>
        <v>2207.08</v>
      </c>
      <c r="O11" s="14"/>
      <c r="P11" s="14"/>
      <c r="Q11" s="14"/>
    </row>
    <row r="12" spans="1:17" s="12" customFormat="1" ht="30" customHeight="1">
      <c r="A12" s="28" t="s">
        <v>4</v>
      </c>
      <c r="B12" s="30" t="s">
        <v>154</v>
      </c>
      <c r="C12" s="96">
        <v>332489.19</v>
      </c>
      <c r="D12" s="101">
        <v>0</v>
      </c>
      <c r="E12" s="101">
        <v>0</v>
      </c>
      <c r="F12" s="102">
        <v>0</v>
      </c>
      <c r="G12" s="91">
        <f t="shared" si="0"/>
        <v>0</v>
      </c>
      <c r="H12" s="111">
        <v>0</v>
      </c>
      <c r="I12" s="111">
        <v>0</v>
      </c>
      <c r="J12" s="111">
        <v>0</v>
      </c>
      <c r="K12" s="107">
        <f t="shared" si="1"/>
        <v>0</v>
      </c>
      <c r="L12" s="114">
        <f t="shared" si="2"/>
        <v>332489.19</v>
      </c>
      <c r="O12" s="14"/>
      <c r="P12" s="14"/>
      <c r="Q12" s="14"/>
    </row>
    <row r="13" spans="1:17" s="12" customFormat="1" ht="30" customHeight="1">
      <c r="A13" s="27" t="s">
        <v>51</v>
      </c>
      <c r="B13" s="21" t="s">
        <v>50</v>
      </c>
      <c r="C13" s="96">
        <v>12024.51</v>
      </c>
      <c r="D13" s="101">
        <v>0</v>
      </c>
      <c r="E13" s="101">
        <v>0</v>
      </c>
      <c r="F13" s="102">
        <v>0</v>
      </c>
      <c r="G13" s="91">
        <f t="shared" si="0"/>
        <v>0</v>
      </c>
      <c r="H13" s="111">
        <v>234.87</v>
      </c>
      <c r="I13" s="111">
        <v>234.87</v>
      </c>
      <c r="J13" s="111">
        <v>234.87</v>
      </c>
      <c r="K13" s="107">
        <f t="shared" si="1"/>
        <v>704.61</v>
      </c>
      <c r="L13" s="114">
        <f t="shared" si="2"/>
        <v>11319.9</v>
      </c>
      <c r="O13" s="14"/>
      <c r="P13" s="14"/>
      <c r="Q13" s="14"/>
    </row>
    <row r="14" spans="1:17" s="12" customFormat="1" ht="30" customHeight="1">
      <c r="A14" s="27" t="s">
        <v>27</v>
      </c>
      <c r="B14" s="21" t="s">
        <v>155</v>
      </c>
      <c r="C14" s="96">
        <v>8136.05</v>
      </c>
      <c r="D14" s="101">
        <v>0</v>
      </c>
      <c r="E14" s="101">
        <v>0</v>
      </c>
      <c r="F14" s="102">
        <v>0</v>
      </c>
      <c r="G14" s="91">
        <f t="shared" si="0"/>
        <v>0</v>
      </c>
      <c r="H14" s="111">
        <v>95.82</v>
      </c>
      <c r="I14" s="111">
        <v>95.82</v>
      </c>
      <c r="J14" s="111">
        <v>95.82</v>
      </c>
      <c r="K14" s="107">
        <f t="shared" si="1"/>
        <v>287.46</v>
      </c>
      <c r="L14" s="114">
        <f t="shared" si="2"/>
        <v>7848.59</v>
      </c>
      <c r="O14" s="14"/>
      <c r="P14" s="14"/>
      <c r="Q14" s="14"/>
    </row>
    <row r="15" spans="1:17" s="12" customFormat="1" ht="30" customHeight="1">
      <c r="A15" s="27" t="s">
        <v>5</v>
      </c>
      <c r="B15" s="21" t="s">
        <v>30</v>
      </c>
      <c r="C15" s="96">
        <v>365.34</v>
      </c>
      <c r="D15" s="101">
        <v>0</v>
      </c>
      <c r="E15" s="101">
        <v>0</v>
      </c>
      <c r="F15" s="102">
        <v>0</v>
      </c>
      <c r="G15" s="91">
        <f t="shared" si="0"/>
        <v>0</v>
      </c>
      <c r="H15" s="111">
        <v>15.67</v>
      </c>
      <c r="I15" s="111">
        <v>15.67</v>
      </c>
      <c r="J15" s="111">
        <v>15.67</v>
      </c>
      <c r="K15" s="107">
        <f t="shared" si="1"/>
        <v>47.01</v>
      </c>
      <c r="L15" s="114">
        <f t="shared" si="2"/>
        <v>318.33</v>
      </c>
      <c r="O15" s="14"/>
      <c r="P15" s="14"/>
      <c r="Q15" s="14"/>
    </row>
    <row r="16" spans="1:17" s="12" customFormat="1" ht="30" customHeight="1">
      <c r="A16" s="27" t="s">
        <v>52</v>
      </c>
      <c r="B16" s="21" t="s">
        <v>53</v>
      </c>
      <c r="C16" s="96">
        <v>1108.94</v>
      </c>
      <c r="D16" s="101">
        <v>0</v>
      </c>
      <c r="E16" s="101">
        <v>0</v>
      </c>
      <c r="F16" s="102">
        <v>0</v>
      </c>
      <c r="G16" s="91">
        <f>D16+E16+F16</f>
        <v>0</v>
      </c>
      <c r="H16" s="111">
        <v>25</v>
      </c>
      <c r="I16" s="111">
        <v>25</v>
      </c>
      <c r="J16" s="111">
        <v>25</v>
      </c>
      <c r="K16" s="107">
        <f>H16+I16+J16</f>
        <v>75</v>
      </c>
      <c r="L16" s="114">
        <f>C16+G16-K16</f>
        <v>1033.94</v>
      </c>
      <c r="O16" s="14"/>
      <c r="P16" s="14"/>
      <c r="Q16" s="14"/>
    </row>
    <row r="17" spans="1:17" s="12" customFormat="1" ht="30" customHeight="1" thickBot="1">
      <c r="A17" s="29" t="s">
        <v>6</v>
      </c>
      <c r="B17" s="31" t="s">
        <v>156</v>
      </c>
      <c r="C17" s="97">
        <v>210000</v>
      </c>
      <c r="D17" s="103">
        <v>0</v>
      </c>
      <c r="E17" s="103">
        <v>0</v>
      </c>
      <c r="F17" s="104">
        <v>0</v>
      </c>
      <c r="G17" s="92">
        <f t="shared" si="0"/>
        <v>0</v>
      </c>
      <c r="H17" s="112">
        <v>0</v>
      </c>
      <c r="I17" s="112">
        <v>0</v>
      </c>
      <c r="J17" s="112">
        <v>0</v>
      </c>
      <c r="K17" s="108">
        <f t="shared" si="1"/>
        <v>0</v>
      </c>
      <c r="L17" s="115">
        <f t="shared" si="2"/>
        <v>210000</v>
      </c>
      <c r="O17" s="14"/>
      <c r="P17" s="14"/>
      <c r="Q17" s="14"/>
    </row>
    <row r="18" spans="3:17" s="13" customFormat="1" ht="19.5" customHeight="1" thickBot="1">
      <c r="C18" s="98">
        <f aca="true" t="shared" si="3" ref="C18:L18">SUM(C4:C17)</f>
        <v>601581.97</v>
      </c>
      <c r="D18" s="94">
        <f t="shared" si="3"/>
        <v>22847</v>
      </c>
      <c r="E18" s="94">
        <f t="shared" si="3"/>
        <v>7455.5599999999995</v>
      </c>
      <c r="F18" s="93">
        <f t="shared" si="3"/>
        <v>3212.36</v>
      </c>
      <c r="G18" s="93">
        <f t="shared" si="3"/>
        <v>33514.92</v>
      </c>
      <c r="H18" s="109">
        <f t="shared" si="3"/>
        <v>27099.329999999994</v>
      </c>
      <c r="I18" s="109">
        <f t="shared" si="3"/>
        <v>10673.28</v>
      </c>
      <c r="J18" s="109">
        <f t="shared" si="3"/>
        <v>9139.880000000001</v>
      </c>
      <c r="K18" s="109">
        <f t="shared" si="3"/>
        <v>46912.490000000005</v>
      </c>
      <c r="L18" s="116">
        <f t="shared" si="3"/>
        <v>588184.4000000001</v>
      </c>
      <c r="O18" s="15"/>
      <c r="P18" s="15"/>
      <c r="Q18" s="15"/>
    </row>
    <row r="19" spans="2:17" s="13" customFormat="1" ht="21" customHeight="1">
      <c r="B19" s="17"/>
      <c r="C19" s="42">
        <f>SUM(C11:C17)</f>
        <v>566406.41</v>
      </c>
      <c r="D19" s="42">
        <f>SUM(D11:D17)</f>
        <v>0</v>
      </c>
      <c r="E19" s="42">
        <f>SUM(E11:E17)</f>
        <v>0</v>
      </c>
      <c r="F19" s="42">
        <f>SUM(F11:F17)</f>
        <v>0</v>
      </c>
      <c r="G19" s="42">
        <f>D19+E19+F19</f>
        <v>0</v>
      </c>
      <c r="H19" s="42">
        <f>SUM(H11:H17)</f>
        <v>396.46000000000004</v>
      </c>
      <c r="I19" s="42">
        <f>SUM(I11:I17)</f>
        <v>396.46000000000004</v>
      </c>
      <c r="J19" s="42">
        <f>SUM(J11:J17)</f>
        <v>396.46000000000004</v>
      </c>
      <c r="K19" s="42">
        <f>H19+I19+J19</f>
        <v>1189.38</v>
      </c>
      <c r="L19" s="42">
        <f>SUM(L11:L17)</f>
        <v>565217.03</v>
      </c>
      <c r="O19" s="15"/>
      <c r="P19" s="15"/>
      <c r="Q19" s="15"/>
    </row>
    <row r="20" spans="2:17" s="13" customFormat="1" ht="172.5" customHeight="1" thickBot="1">
      <c r="B20" s="17"/>
      <c r="C20" s="42"/>
      <c r="D20" s="42"/>
      <c r="E20" s="42"/>
      <c r="F20" s="42"/>
      <c r="G20" s="42"/>
      <c r="H20" s="42"/>
      <c r="I20" s="42"/>
      <c r="J20" s="42"/>
      <c r="K20" s="42"/>
      <c r="L20" s="42"/>
      <c r="O20" s="15"/>
      <c r="P20" s="15"/>
      <c r="Q20" s="15"/>
    </row>
    <row r="21" spans="1:17" s="13" customFormat="1" ht="30" customHeight="1" thickBot="1">
      <c r="A21" s="176" t="s">
        <v>9</v>
      </c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8"/>
      <c r="N21" s="17"/>
      <c r="O21" s="15"/>
      <c r="P21" s="15"/>
      <c r="Q21" s="15"/>
    </row>
    <row r="22" spans="1:17" s="13" customFormat="1" ht="24.75" customHeight="1" thickBot="1">
      <c r="A22" s="171" t="s">
        <v>46</v>
      </c>
      <c r="B22" s="171" t="s">
        <v>47</v>
      </c>
      <c r="C22" s="169" t="s">
        <v>163</v>
      </c>
      <c r="D22" s="173" t="s">
        <v>57</v>
      </c>
      <c r="E22" s="174"/>
      <c r="F22" s="174"/>
      <c r="G22" s="175"/>
      <c r="H22" s="166" t="s">
        <v>58</v>
      </c>
      <c r="I22" s="167"/>
      <c r="J22" s="167"/>
      <c r="K22" s="168"/>
      <c r="L22" s="169" t="s">
        <v>167</v>
      </c>
      <c r="O22" s="15"/>
      <c r="P22" s="15"/>
      <c r="Q22" s="15"/>
    </row>
    <row r="23" spans="1:17" s="13" customFormat="1" ht="24.75" customHeight="1" thickBot="1">
      <c r="A23" s="172"/>
      <c r="B23" s="172"/>
      <c r="C23" s="170"/>
      <c r="D23" s="89" t="s">
        <v>164</v>
      </c>
      <c r="E23" s="89" t="s">
        <v>165</v>
      </c>
      <c r="F23" s="89" t="s">
        <v>166</v>
      </c>
      <c r="G23" s="89" t="s">
        <v>44</v>
      </c>
      <c r="H23" s="105" t="s">
        <v>164</v>
      </c>
      <c r="I23" s="105" t="s">
        <v>165</v>
      </c>
      <c r="J23" s="105" t="s">
        <v>166</v>
      </c>
      <c r="K23" s="105" t="s">
        <v>44</v>
      </c>
      <c r="L23" s="170"/>
      <c r="O23" s="15"/>
      <c r="P23" s="15"/>
      <c r="Q23" s="15"/>
    </row>
    <row r="24" spans="1:17" s="13" customFormat="1" ht="25.5" customHeight="1">
      <c r="A24" s="32" t="s">
        <v>104</v>
      </c>
      <c r="B24" s="32" t="s">
        <v>30</v>
      </c>
      <c r="C24" s="95">
        <v>2750</v>
      </c>
      <c r="D24" s="152">
        <v>2988.1</v>
      </c>
      <c r="E24" s="99">
        <v>1364.28</v>
      </c>
      <c r="F24" s="99">
        <v>676.19</v>
      </c>
      <c r="G24" s="90">
        <f aca="true" t="shared" si="4" ref="G24:G35">D24+E24+F24</f>
        <v>5028.57</v>
      </c>
      <c r="H24" s="153">
        <v>1488.1</v>
      </c>
      <c r="I24" s="110">
        <v>714.28</v>
      </c>
      <c r="J24" s="153">
        <v>476.19</v>
      </c>
      <c r="K24" s="106">
        <f aca="true" t="shared" si="5" ref="K24:K35">H24+I24+J24</f>
        <v>2678.57</v>
      </c>
      <c r="L24" s="95">
        <f aca="true" t="shared" si="6" ref="L24:L35">C24+K24-G24</f>
        <v>400</v>
      </c>
      <c r="O24" s="15"/>
      <c r="P24" s="15"/>
      <c r="Q24" s="15"/>
    </row>
    <row r="25" spans="1:17" s="13" customFormat="1" ht="25.5" customHeight="1">
      <c r="A25" s="145" t="s">
        <v>54</v>
      </c>
      <c r="B25" s="145" t="s">
        <v>28</v>
      </c>
      <c r="C25" s="146">
        <v>928</v>
      </c>
      <c r="D25" s="101">
        <v>928</v>
      </c>
      <c r="E25" s="147">
        <v>928</v>
      </c>
      <c r="F25" s="148">
        <v>928</v>
      </c>
      <c r="G25" s="149">
        <f t="shared" si="4"/>
        <v>2784</v>
      </c>
      <c r="H25" s="111">
        <v>928</v>
      </c>
      <c r="I25" s="150">
        <v>928</v>
      </c>
      <c r="J25" s="111">
        <v>928</v>
      </c>
      <c r="K25" s="151">
        <f t="shared" si="5"/>
        <v>2784</v>
      </c>
      <c r="L25" s="96">
        <f t="shared" si="6"/>
        <v>928</v>
      </c>
      <c r="O25" s="15"/>
      <c r="P25" s="15"/>
      <c r="Q25" s="15"/>
    </row>
    <row r="26" spans="1:17" s="13" customFormat="1" ht="25.5" customHeight="1">
      <c r="A26" s="33" t="s">
        <v>32</v>
      </c>
      <c r="B26" s="33" t="s">
        <v>31</v>
      </c>
      <c r="C26" s="96">
        <v>187.15</v>
      </c>
      <c r="D26" s="101">
        <v>187.15</v>
      </c>
      <c r="E26" s="101">
        <v>187.15</v>
      </c>
      <c r="F26" s="124">
        <v>187.15</v>
      </c>
      <c r="G26" s="91">
        <f t="shared" si="4"/>
        <v>561.45</v>
      </c>
      <c r="H26" s="111">
        <v>187.15</v>
      </c>
      <c r="I26" s="111">
        <v>187.15</v>
      </c>
      <c r="J26" s="111">
        <v>187.15</v>
      </c>
      <c r="K26" s="107">
        <f t="shared" si="5"/>
        <v>561.45</v>
      </c>
      <c r="L26" s="96">
        <f t="shared" si="6"/>
        <v>187.14999999999998</v>
      </c>
      <c r="O26" s="15"/>
      <c r="P26" s="15"/>
      <c r="Q26" s="15"/>
    </row>
    <row r="27" spans="1:17" s="13" customFormat="1" ht="25.5" customHeight="1">
      <c r="A27" s="33" t="s">
        <v>131</v>
      </c>
      <c r="B27" s="33" t="s">
        <v>30</v>
      </c>
      <c r="C27" s="96">
        <v>0</v>
      </c>
      <c r="D27" s="101">
        <v>0</v>
      </c>
      <c r="E27" s="101">
        <v>0</v>
      </c>
      <c r="F27" s="124">
        <v>165.39</v>
      </c>
      <c r="G27" s="91">
        <f>D27+E27+F27</f>
        <v>165.39</v>
      </c>
      <c r="H27" s="111">
        <v>0</v>
      </c>
      <c r="I27" s="111">
        <v>0</v>
      </c>
      <c r="J27" s="111">
        <v>165.39</v>
      </c>
      <c r="K27" s="107">
        <f>H27+I27+J27</f>
        <v>165.39</v>
      </c>
      <c r="L27" s="96">
        <f>C27+K27-G27</f>
        <v>0</v>
      </c>
      <c r="O27" s="15"/>
      <c r="P27" s="15"/>
      <c r="Q27" s="15"/>
    </row>
    <row r="28" spans="1:17" s="13" customFormat="1" ht="22.5" customHeight="1">
      <c r="A28" s="33" t="s">
        <v>172</v>
      </c>
      <c r="B28" s="33" t="s">
        <v>30</v>
      </c>
      <c r="C28" s="96">
        <v>0</v>
      </c>
      <c r="D28" s="101">
        <v>219.49</v>
      </c>
      <c r="E28" s="101">
        <v>222.16</v>
      </c>
      <c r="F28" s="124">
        <v>214.8</v>
      </c>
      <c r="G28" s="91">
        <f t="shared" si="4"/>
        <v>656.45</v>
      </c>
      <c r="H28" s="111">
        <v>219.49</v>
      </c>
      <c r="I28" s="111">
        <v>222.16</v>
      </c>
      <c r="J28" s="111">
        <v>214.8</v>
      </c>
      <c r="K28" s="107">
        <f t="shared" si="5"/>
        <v>656.45</v>
      </c>
      <c r="L28" s="96">
        <f t="shared" si="6"/>
        <v>0</v>
      </c>
      <c r="O28" s="15"/>
      <c r="P28" s="15"/>
      <c r="Q28" s="15"/>
    </row>
    <row r="29" spans="1:17" s="13" customFormat="1" ht="22.5" customHeight="1">
      <c r="A29" s="33" t="s">
        <v>173</v>
      </c>
      <c r="B29" s="33" t="s">
        <v>30</v>
      </c>
      <c r="C29" s="96">
        <v>0</v>
      </c>
      <c r="D29" s="101">
        <v>100</v>
      </c>
      <c r="E29" s="101">
        <v>0</v>
      </c>
      <c r="F29" s="124">
        <v>0</v>
      </c>
      <c r="G29" s="91">
        <f t="shared" si="4"/>
        <v>100</v>
      </c>
      <c r="H29" s="111">
        <v>100</v>
      </c>
      <c r="I29" s="111">
        <v>0</v>
      </c>
      <c r="J29" s="111">
        <v>0</v>
      </c>
      <c r="K29" s="107">
        <f t="shared" si="5"/>
        <v>100</v>
      </c>
      <c r="L29" s="96">
        <f t="shared" si="6"/>
        <v>0</v>
      </c>
      <c r="O29" s="15"/>
      <c r="P29" s="15"/>
      <c r="Q29" s="15"/>
    </row>
    <row r="30" spans="1:17" s="13" customFormat="1" ht="22.5" customHeight="1">
      <c r="A30" s="33" t="s">
        <v>188</v>
      </c>
      <c r="B30" s="33" t="s">
        <v>30</v>
      </c>
      <c r="C30" s="96">
        <v>0</v>
      </c>
      <c r="D30" s="101">
        <v>0</v>
      </c>
      <c r="E30" s="101">
        <v>317.1</v>
      </c>
      <c r="F30" s="124">
        <v>313.1</v>
      </c>
      <c r="G30" s="91">
        <f t="shared" si="4"/>
        <v>630.2</v>
      </c>
      <c r="H30" s="111">
        <v>0</v>
      </c>
      <c r="I30" s="111">
        <v>317.1</v>
      </c>
      <c r="J30" s="111">
        <v>313.1</v>
      </c>
      <c r="K30" s="107">
        <f t="shared" si="5"/>
        <v>630.2</v>
      </c>
      <c r="L30" s="96">
        <f t="shared" si="6"/>
        <v>0</v>
      </c>
      <c r="O30" s="15"/>
      <c r="P30" s="15"/>
      <c r="Q30" s="15"/>
    </row>
    <row r="31" spans="1:17" s="13" customFormat="1" ht="22.5" customHeight="1">
      <c r="A31" s="33" t="s">
        <v>189</v>
      </c>
      <c r="B31" s="33" t="s">
        <v>30</v>
      </c>
      <c r="C31" s="96">
        <v>0</v>
      </c>
      <c r="D31" s="101">
        <v>0</v>
      </c>
      <c r="E31" s="101">
        <v>1092</v>
      </c>
      <c r="F31" s="124">
        <v>0</v>
      </c>
      <c r="G31" s="91">
        <f t="shared" si="4"/>
        <v>1092</v>
      </c>
      <c r="H31" s="111">
        <v>0</v>
      </c>
      <c r="I31" s="111">
        <v>1092</v>
      </c>
      <c r="J31" s="111">
        <v>0</v>
      </c>
      <c r="K31" s="107">
        <f t="shared" si="5"/>
        <v>1092</v>
      </c>
      <c r="L31" s="96">
        <f t="shared" si="6"/>
        <v>0</v>
      </c>
      <c r="O31" s="15"/>
      <c r="P31" s="15"/>
      <c r="Q31" s="15"/>
    </row>
    <row r="32" spans="1:17" s="13" customFormat="1" ht="22.5" customHeight="1">
      <c r="A32" s="33" t="s">
        <v>197</v>
      </c>
      <c r="B32" s="33" t="s">
        <v>30</v>
      </c>
      <c r="C32" s="96">
        <v>0</v>
      </c>
      <c r="D32" s="101">
        <v>0</v>
      </c>
      <c r="E32" s="101">
        <v>0</v>
      </c>
      <c r="F32" s="124">
        <v>309</v>
      </c>
      <c r="G32" s="91">
        <f t="shared" si="4"/>
        <v>309</v>
      </c>
      <c r="H32" s="111">
        <v>0</v>
      </c>
      <c r="I32" s="111">
        <v>0</v>
      </c>
      <c r="J32" s="111">
        <v>309</v>
      </c>
      <c r="K32" s="107">
        <f t="shared" si="5"/>
        <v>309</v>
      </c>
      <c r="L32" s="96">
        <f t="shared" si="6"/>
        <v>0</v>
      </c>
      <c r="O32" s="15"/>
      <c r="P32" s="15"/>
      <c r="Q32" s="15"/>
    </row>
    <row r="33" spans="1:17" s="13" customFormat="1" ht="22.5" customHeight="1">
      <c r="A33" s="33" t="s">
        <v>198</v>
      </c>
      <c r="B33" s="33" t="s">
        <v>30</v>
      </c>
      <c r="C33" s="96">
        <v>0</v>
      </c>
      <c r="D33" s="101">
        <v>0</v>
      </c>
      <c r="E33" s="101">
        <v>0</v>
      </c>
      <c r="F33" s="124">
        <v>159</v>
      </c>
      <c r="G33" s="91">
        <f t="shared" si="4"/>
        <v>159</v>
      </c>
      <c r="H33" s="111">
        <v>0</v>
      </c>
      <c r="I33" s="111">
        <v>0</v>
      </c>
      <c r="J33" s="111">
        <v>159</v>
      </c>
      <c r="K33" s="107">
        <f t="shared" si="5"/>
        <v>159</v>
      </c>
      <c r="L33" s="96">
        <f t="shared" si="6"/>
        <v>0</v>
      </c>
      <c r="O33" s="15"/>
      <c r="P33" s="15"/>
      <c r="Q33" s="15"/>
    </row>
    <row r="34" spans="1:17" s="13" customFormat="1" ht="22.5" customHeight="1">
      <c r="A34" s="33" t="s">
        <v>199</v>
      </c>
      <c r="B34" s="33" t="s">
        <v>30</v>
      </c>
      <c r="C34" s="96">
        <v>0</v>
      </c>
      <c r="D34" s="101">
        <v>0</v>
      </c>
      <c r="E34" s="101">
        <v>0</v>
      </c>
      <c r="F34" s="124">
        <v>151.85</v>
      </c>
      <c r="G34" s="91">
        <f t="shared" si="4"/>
        <v>151.85</v>
      </c>
      <c r="H34" s="111">
        <v>0</v>
      </c>
      <c r="I34" s="111">
        <v>0</v>
      </c>
      <c r="J34" s="111">
        <v>151.85</v>
      </c>
      <c r="K34" s="107">
        <f t="shared" si="5"/>
        <v>151.85</v>
      </c>
      <c r="L34" s="96">
        <f t="shared" si="6"/>
        <v>0</v>
      </c>
      <c r="O34" s="15"/>
      <c r="P34" s="15"/>
      <c r="Q34" s="15"/>
    </row>
    <row r="35" spans="1:17" s="13" customFormat="1" ht="22.5" customHeight="1">
      <c r="A35" s="33" t="s">
        <v>190</v>
      </c>
      <c r="B35" s="33" t="s">
        <v>30</v>
      </c>
      <c r="C35" s="96">
        <v>0</v>
      </c>
      <c r="D35" s="101">
        <v>0</v>
      </c>
      <c r="E35" s="101">
        <v>350</v>
      </c>
      <c r="F35" s="124">
        <v>0</v>
      </c>
      <c r="G35" s="91">
        <f t="shared" si="4"/>
        <v>350</v>
      </c>
      <c r="H35" s="111">
        <v>0</v>
      </c>
      <c r="I35" s="111">
        <v>350</v>
      </c>
      <c r="J35" s="111">
        <v>0</v>
      </c>
      <c r="K35" s="107">
        <f t="shared" si="5"/>
        <v>350</v>
      </c>
      <c r="L35" s="96">
        <f t="shared" si="6"/>
        <v>0</v>
      </c>
      <c r="O35" s="15"/>
      <c r="P35" s="15"/>
      <c r="Q35" s="15"/>
    </row>
    <row r="36" spans="1:17" s="13" customFormat="1" ht="22.5" customHeight="1">
      <c r="A36" s="33" t="s">
        <v>99</v>
      </c>
      <c r="B36" s="33" t="s">
        <v>30</v>
      </c>
      <c r="C36" s="96">
        <v>163.7</v>
      </c>
      <c r="D36" s="101">
        <v>89.29</v>
      </c>
      <c r="E36" s="101">
        <v>148.82</v>
      </c>
      <c r="F36" s="124">
        <v>0</v>
      </c>
      <c r="G36" s="91">
        <f aca="true" t="shared" si="7" ref="G36:G45">D36+E36+F36</f>
        <v>238.11</v>
      </c>
      <c r="H36" s="111">
        <v>74.41</v>
      </c>
      <c r="I36" s="111">
        <v>35.71</v>
      </c>
      <c r="J36" s="111">
        <v>23.81</v>
      </c>
      <c r="K36" s="107">
        <f aca="true" t="shared" si="8" ref="K36:K45">H36+I36+J36</f>
        <v>133.93</v>
      </c>
      <c r="L36" s="96">
        <f aca="true" t="shared" si="9" ref="L36:L45">C36+K36-G36</f>
        <v>59.51999999999998</v>
      </c>
      <c r="O36" s="15"/>
      <c r="P36" s="15"/>
      <c r="Q36" s="15"/>
    </row>
    <row r="37" spans="1:17" s="13" customFormat="1" ht="22.5" customHeight="1">
      <c r="A37" s="33" t="s">
        <v>174</v>
      </c>
      <c r="B37" s="33" t="s">
        <v>30</v>
      </c>
      <c r="C37" s="96">
        <v>0</v>
      </c>
      <c r="D37" s="101">
        <v>82.32</v>
      </c>
      <c r="E37" s="101">
        <v>1063.3</v>
      </c>
      <c r="F37" s="124">
        <v>82.32</v>
      </c>
      <c r="G37" s="91">
        <f t="shared" si="7"/>
        <v>1227.9399999999998</v>
      </c>
      <c r="H37" s="111">
        <v>1029</v>
      </c>
      <c r="I37" s="111">
        <v>1029</v>
      </c>
      <c r="J37" s="111">
        <v>1029</v>
      </c>
      <c r="K37" s="107">
        <f t="shared" si="8"/>
        <v>3087</v>
      </c>
      <c r="L37" s="96">
        <f t="shared" si="9"/>
        <v>1859.0600000000002</v>
      </c>
      <c r="O37" s="15"/>
      <c r="P37" s="15"/>
      <c r="Q37" s="15"/>
    </row>
    <row r="38" spans="1:17" s="13" customFormat="1" ht="48" customHeight="1">
      <c r="A38" s="27" t="s">
        <v>105</v>
      </c>
      <c r="B38" s="27" t="s">
        <v>26</v>
      </c>
      <c r="C38" s="96">
        <v>1014.87</v>
      </c>
      <c r="D38" s="101">
        <v>553.56</v>
      </c>
      <c r="E38" s="101">
        <v>816.32</v>
      </c>
      <c r="F38" s="124">
        <v>0</v>
      </c>
      <c r="G38" s="91">
        <f t="shared" si="7"/>
        <v>1369.88</v>
      </c>
      <c r="H38" s="111">
        <v>816.32</v>
      </c>
      <c r="I38" s="111">
        <v>576.44</v>
      </c>
      <c r="J38" s="111">
        <v>502.63</v>
      </c>
      <c r="K38" s="107">
        <f t="shared" si="8"/>
        <v>1895.3900000000003</v>
      </c>
      <c r="L38" s="96">
        <f t="shared" si="9"/>
        <v>1540.38</v>
      </c>
      <c r="O38" s="15"/>
      <c r="P38" s="15"/>
      <c r="Q38" s="15"/>
    </row>
    <row r="39" spans="1:17" s="13" customFormat="1" ht="48" customHeight="1">
      <c r="A39" s="27" t="s">
        <v>175</v>
      </c>
      <c r="B39" s="27" t="s">
        <v>176</v>
      </c>
      <c r="C39" s="96">
        <v>0</v>
      </c>
      <c r="D39" s="101">
        <v>0</v>
      </c>
      <c r="E39" s="101">
        <v>82.32</v>
      </c>
      <c r="F39" s="124">
        <v>0</v>
      </c>
      <c r="G39" s="91">
        <f t="shared" si="7"/>
        <v>82.32</v>
      </c>
      <c r="H39" s="111">
        <v>82.32</v>
      </c>
      <c r="I39" s="111">
        <v>82.32</v>
      </c>
      <c r="J39" s="111">
        <v>82.32</v>
      </c>
      <c r="K39" s="107">
        <f t="shared" si="8"/>
        <v>246.95999999999998</v>
      </c>
      <c r="L39" s="96">
        <f t="shared" si="9"/>
        <v>164.64</v>
      </c>
      <c r="O39" s="15"/>
      <c r="P39" s="15"/>
      <c r="Q39" s="15"/>
    </row>
    <row r="40" spans="1:17" s="13" customFormat="1" ht="48" customHeight="1">
      <c r="A40" s="27" t="s">
        <v>177</v>
      </c>
      <c r="B40" s="27" t="s">
        <v>176</v>
      </c>
      <c r="C40" s="96">
        <v>0</v>
      </c>
      <c r="D40" s="101">
        <v>0</v>
      </c>
      <c r="E40" s="101">
        <v>16.48</v>
      </c>
      <c r="F40" s="124">
        <v>0</v>
      </c>
      <c r="G40" s="91">
        <f t="shared" si="7"/>
        <v>16.48</v>
      </c>
      <c r="H40" s="111">
        <v>16.48</v>
      </c>
      <c r="I40" s="111">
        <v>10.29</v>
      </c>
      <c r="J40" s="111">
        <v>10.29</v>
      </c>
      <c r="K40" s="107">
        <f t="shared" si="8"/>
        <v>37.06</v>
      </c>
      <c r="L40" s="96">
        <f t="shared" si="9"/>
        <v>20.580000000000002</v>
      </c>
      <c r="O40" s="15"/>
      <c r="P40" s="15"/>
      <c r="Q40" s="15"/>
    </row>
    <row r="41" spans="1:17" s="13" customFormat="1" ht="48" customHeight="1">
      <c r="A41" s="27" t="s">
        <v>106</v>
      </c>
      <c r="B41" s="27" t="s">
        <v>26</v>
      </c>
      <c r="C41" s="96">
        <v>0</v>
      </c>
      <c r="D41" s="101">
        <v>0</v>
      </c>
      <c r="E41" s="101">
        <v>0</v>
      </c>
      <c r="F41" s="124">
        <v>0</v>
      </c>
      <c r="G41" s="91">
        <f t="shared" si="7"/>
        <v>0</v>
      </c>
      <c r="H41" s="111">
        <v>0</v>
      </c>
      <c r="I41" s="111">
        <v>0</v>
      </c>
      <c r="J41" s="111">
        <v>0</v>
      </c>
      <c r="K41" s="107">
        <f t="shared" si="8"/>
        <v>0</v>
      </c>
      <c r="L41" s="96">
        <f t="shared" si="9"/>
        <v>0</v>
      </c>
      <c r="O41" s="15"/>
      <c r="P41" s="15"/>
      <c r="Q41" s="15"/>
    </row>
    <row r="42" spans="1:17" s="13" customFormat="1" ht="67.5" customHeight="1">
      <c r="A42" s="27" t="s">
        <v>7</v>
      </c>
      <c r="B42" s="27" t="s">
        <v>45</v>
      </c>
      <c r="C42" s="96">
        <v>45.5</v>
      </c>
      <c r="D42" s="101">
        <v>0</v>
      </c>
      <c r="E42" s="101">
        <v>0</v>
      </c>
      <c r="F42" s="124">
        <v>0</v>
      </c>
      <c r="G42" s="91">
        <f t="shared" si="7"/>
        <v>0</v>
      </c>
      <c r="H42" s="111">
        <v>0</v>
      </c>
      <c r="I42" s="111">
        <v>34.3</v>
      </c>
      <c r="J42" s="111">
        <v>0</v>
      </c>
      <c r="K42" s="107">
        <f t="shared" si="8"/>
        <v>34.3</v>
      </c>
      <c r="L42" s="96">
        <f t="shared" si="9"/>
        <v>79.8</v>
      </c>
      <c r="O42" s="15"/>
      <c r="P42" s="15"/>
      <c r="Q42" s="15"/>
    </row>
    <row r="43" spans="1:17" s="13" customFormat="1" ht="33" customHeight="1">
      <c r="A43" s="27" t="s">
        <v>33</v>
      </c>
      <c r="B43" s="27" t="s">
        <v>8</v>
      </c>
      <c r="C43" s="96">
        <v>0</v>
      </c>
      <c r="D43" s="101">
        <v>0</v>
      </c>
      <c r="E43" s="101">
        <v>0</v>
      </c>
      <c r="F43" s="124">
        <v>0</v>
      </c>
      <c r="G43" s="91">
        <f t="shared" si="7"/>
        <v>0</v>
      </c>
      <c r="H43" s="111">
        <v>0</v>
      </c>
      <c r="I43" s="111">
        <v>0</v>
      </c>
      <c r="J43" s="111">
        <v>0</v>
      </c>
      <c r="K43" s="107">
        <f t="shared" si="8"/>
        <v>0</v>
      </c>
      <c r="L43" s="96">
        <f t="shared" si="9"/>
        <v>0</v>
      </c>
      <c r="O43" s="15"/>
      <c r="P43" s="15"/>
      <c r="Q43" s="15"/>
    </row>
    <row r="44" spans="1:17" s="13" customFormat="1" ht="33" customHeight="1">
      <c r="A44" s="41" t="s">
        <v>178</v>
      </c>
      <c r="B44" s="41" t="s">
        <v>30</v>
      </c>
      <c r="C44" s="117">
        <v>0</v>
      </c>
      <c r="D44" s="120">
        <v>0</v>
      </c>
      <c r="E44" s="120">
        <v>3446.68</v>
      </c>
      <c r="F44" s="125">
        <v>0</v>
      </c>
      <c r="G44" s="121">
        <f t="shared" si="7"/>
        <v>3446.68</v>
      </c>
      <c r="H44" s="129">
        <v>1250</v>
      </c>
      <c r="I44" s="129">
        <v>2196.68</v>
      </c>
      <c r="J44" s="129">
        <v>0</v>
      </c>
      <c r="K44" s="127">
        <f t="shared" si="8"/>
        <v>3446.68</v>
      </c>
      <c r="L44" s="96">
        <f t="shared" si="9"/>
        <v>0</v>
      </c>
      <c r="O44" s="15"/>
      <c r="P44" s="15"/>
      <c r="Q44" s="15"/>
    </row>
    <row r="45" spans="1:17" s="13" customFormat="1" ht="33" customHeight="1" thickBot="1">
      <c r="A45" s="34" t="s">
        <v>11</v>
      </c>
      <c r="B45" s="34" t="s">
        <v>103</v>
      </c>
      <c r="C45" s="97">
        <v>618592.52</v>
      </c>
      <c r="D45" s="103">
        <v>982.01</v>
      </c>
      <c r="E45" s="103">
        <v>0</v>
      </c>
      <c r="F45" s="126">
        <v>0</v>
      </c>
      <c r="G45" s="92">
        <f t="shared" si="7"/>
        <v>982.01</v>
      </c>
      <c r="H45" s="112">
        <v>0</v>
      </c>
      <c r="I45" s="112">
        <v>0</v>
      </c>
      <c r="J45" s="112">
        <v>0</v>
      </c>
      <c r="K45" s="108">
        <f t="shared" si="8"/>
        <v>0</v>
      </c>
      <c r="L45" s="97">
        <f t="shared" si="9"/>
        <v>617610.51</v>
      </c>
      <c r="O45" s="15"/>
      <c r="P45" s="15"/>
      <c r="Q45" s="15"/>
    </row>
    <row r="46" spans="1:12" ht="20.25" customHeight="1" thickBot="1">
      <c r="A46" s="3"/>
      <c r="B46" s="3"/>
      <c r="C46" s="118">
        <f aca="true" t="shared" si="10" ref="C46:L46">SUM(C24:C45)</f>
        <v>623681.74</v>
      </c>
      <c r="D46" s="123">
        <f t="shared" si="10"/>
        <v>6129.92</v>
      </c>
      <c r="E46" s="123">
        <f t="shared" si="10"/>
        <v>10034.609999999999</v>
      </c>
      <c r="F46" s="123">
        <f t="shared" si="10"/>
        <v>3186.8</v>
      </c>
      <c r="G46" s="122">
        <f t="shared" si="10"/>
        <v>19351.33</v>
      </c>
      <c r="H46" s="128">
        <f t="shared" si="10"/>
        <v>6191.269999999999</v>
      </c>
      <c r="I46" s="128">
        <f t="shared" si="10"/>
        <v>7775.43</v>
      </c>
      <c r="J46" s="128">
        <f>SUM(J24:J45)</f>
        <v>4552.53</v>
      </c>
      <c r="K46" s="128">
        <f t="shared" si="10"/>
        <v>18519.229999999996</v>
      </c>
      <c r="L46" s="119">
        <f t="shared" si="10"/>
        <v>622849.64</v>
      </c>
    </row>
    <row r="47" spans="1:12" ht="15">
      <c r="A47" s="3"/>
      <c r="B47" s="3"/>
      <c r="C47" s="4"/>
      <c r="D47" s="4"/>
      <c r="E47" s="4"/>
      <c r="F47" s="4"/>
      <c r="G47" s="4"/>
      <c r="H47" s="4"/>
      <c r="I47" s="4"/>
      <c r="J47" s="4"/>
      <c r="K47" s="4"/>
      <c r="L47" s="4"/>
    </row>
  </sheetData>
  <sheetProtection/>
  <mergeCells count="14">
    <mergeCell ref="A1:L1"/>
    <mergeCell ref="A21:L21"/>
    <mergeCell ref="A2:A3"/>
    <mergeCell ref="B2:B3"/>
    <mergeCell ref="C2:C3"/>
    <mergeCell ref="D2:G2"/>
    <mergeCell ref="H2:K2"/>
    <mergeCell ref="L2:L3"/>
    <mergeCell ref="H22:K22"/>
    <mergeCell ref="L22:L23"/>
    <mergeCell ref="A22:A23"/>
    <mergeCell ref="B22:B23"/>
    <mergeCell ref="C22:C23"/>
    <mergeCell ref="D22:G22"/>
  </mergeCells>
  <printOptions horizontalCentered="1"/>
  <pageMargins left="0.25" right="0.25" top="0.91" bottom="0.27" header="0.25" footer="0.16"/>
  <pageSetup horizontalDpi="600" verticalDpi="600" orientation="landscape" paperSize="9" scale="53" r:id="rId1"/>
  <headerFooter>
    <oddHeader>&amp;C&amp;"Bookman Old Style,Negrito"&amp;14ASSOCIAÇÃO DOS DEFICIENTES VISUAIS DO ESTADO DE GOIÁS - ADVEG
CNPJ 00.037.754/0001-16
PRESTAÇÃO DE CONTAS - CRÉDITOS E OBRIGAÇÕES - 3º TRIMESTRE/2016
01/07/2016 a 30/09/2016</oddHeader>
    <oddFooter>&amp;L&amp;P /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showGridLines="0" tabSelected="1" zoomScale="70" zoomScaleNormal="70" zoomScaleSheetLayoutView="90" workbookViewId="0" topLeftCell="A1">
      <selection activeCell="A17" sqref="A17"/>
    </sheetView>
  </sheetViews>
  <sheetFormatPr defaultColWidth="9.140625" defaultRowHeight="30" customHeight="1"/>
  <cols>
    <col min="1" max="1" width="82.57421875" style="7" customWidth="1"/>
    <col min="2" max="6" width="17.7109375" style="10" customWidth="1"/>
    <col min="7" max="7" width="17.7109375" style="11" customWidth="1"/>
    <col min="8" max="8" width="3.7109375" style="1" customWidth="1"/>
    <col min="9" max="10" width="9.140625" style="1" customWidth="1"/>
    <col min="11" max="11" width="12.7109375" style="1" bestFit="1" customWidth="1"/>
    <col min="12" max="16384" width="9.140625" style="1" customWidth="1"/>
  </cols>
  <sheetData>
    <row r="1" spans="1:7" ht="24.75" customHeight="1" thickBot="1">
      <c r="A1" s="179" t="s">
        <v>0</v>
      </c>
      <c r="B1" s="180"/>
      <c r="C1" s="180"/>
      <c r="D1" s="180"/>
      <c r="E1" s="180"/>
      <c r="F1" s="180"/>
      <c r="G1" s="181"/>
    </row>
    <row r="2" spans="1:7" ht="36" customHeight="1" thickBot="1">
      <c r="A2" s="130" t="s">
        <v>81</v>
      </c>
      <c r="B2" s="131" t="s">
        <v>163</v>
      </c>
      <c r="C2" s="131" t="s">
        <v>168</v>
      </c>
      <c r="D2" s="131" t="s">
        <v>169</v>
      </c>
      <c r="E2" s="131" t="s">
        <v>170</v>
      </c>
      <c r="F2" s="131" t="s">
        <v>44</v>
      </c>
      <c r="G2" s="131" t="s">
        <v>167</v>
      </c>
    </row>
    <row r="3" spans="1:7" ht="30" customHeight="1">
      <c r="A3" s="23" t="s">
        <v>43</v>
      </c>
      <c r="B3" s="95">
        <v>36000</v>
      </c>
      <c r="C3" s="73">
        <v>0</v>
      </c>
      <c r="D3" s="73">
        <v>0</v>
      </c>
      <c r="E3" s="73">
        <v>0</v>
      </c>
      <c r="F3" s="75">
        <f>C3+D3+E3</f>
        <v>0</v>
      </c>
      <c r="G3" s="95">
        <f>B3+F3</f>
        <v>36000</v>
      </c>
    </row>
    <row r="4" spans="1:7" ht="30" customHeight="1">
      <c r="A4" s="24" t="s">
        <v>100</v>
      </c>
      <c r="B4" s="96">
        <v>10920</v>
      </c>
      <c r="C4" s="74">
        <v>1638</v>
      </c>
      <c r="D4" s="74">
        <v>1716</v>
      </c>
      <c r="E4" s="74">
        <v>1638</v>
      </c>
      <c r="F4" s="76">
        <f>C4+D4+E4</f>
        <v>4992</v>
      </c>
      <c r="G4" s="96">
        <f>B4+F4</f>
        <v>15912</v>
      </c>
    </row>
    <row r="5" spans="1:7" ht="30" customHeight="1" thickBot="1">
      <c r="A5" s="87" t="s">
        <v>101</v>
      </c>
      <c r="B5" s="133">
        <v>0</v>
      </c>
      <c r="C5" s="88">
        <v>0</v>
      </c>
      <c r="D5" s="88">
        <v>0</v>
      </c>
      <c r="E5" s="88">
        <v>0</v>
      </c>
      <c r="F5" s="76">
        <f>C5+D5+E5</f>
        <v>0</v>
      </c>
      <c r="G5" s="96">
        <f>B5+F5</f>
        <v>0</v>
      </c>
    </row>
    <row r="6" spans="1:7" ht="30" customHeight="1" thickBot="1">
      <c r="A6" s="132" t="s">
        <v>86</v>
      </c>
      <c r="B6" s="119">
        <f aca="true" t="shared" si="0" ref="B6:G6">SUM(B3:B5)</f>
        <v>46920</v>
      </c>
      <c r="C6" s="78">
        <f t="shared" si="0"/>
        <v>1638</v>
      </c>
      <c r="D6" s="78">
        <f t="shared" si="0"/>
        <v>1716</v>
      </c>
      <c r="E6" s="78">
        <f t="shared" si="0"/>
        <v>1638</v>
      </c>
      <c r="F6" s="79">
        <f t="shared" si="0"/>
        <v>4992</v>
      </c>
      <c r="G6" s="119">
        <f t="shared" si="0"/>
        <v>51912</v>
      </c>
    </row>
    <row r="7" spans="1:7" ht="15" customHeight="1" thickBot="1">
      <c r="A7" s="77"/>
      <c r="B7" s="77"/>
      <c r="C7" s="77"/>
      <c r="D7" s="77"/>
      <c r="E7" s="77"/>
      <c r="F7" s="77"/>
      <c r="G7" s="77"/>
    </row>
    <row r="8" spans="1:7" ht="36" customHeight="1" thickBot="1">
      <c r="A8" s="130" t="s">
        <v>82</v>
      </c>
      <c r="B8" s="131" t="s">
        <v>163</v>
      </c>
      <c r="C8" s="131" t="s">
        <v>168</v>
      </c>
      <c r="D8" s="131" t="s">
        <v>169</v>
      </c>
      <c r="E8" s="131" t="s">
        <v>170</v>
      </c>
      <c r="F8" s="131" t="s">
        <v>44</v>
      </c>
      <c r="G8" s="131" t="s">
        <v>167</v>
      </c>
    </row>
    <row r="9" spans="1:7" ht="30" customHeight="1" thickBot="1">
      <c r="A9" s="23" t="s">
        <v>42</v>
      </c>
      <c r="B9" s="95">
        <v>1120</v>
      </c>
      <c r="C9" s="73">
        <v>50</v>
      </c>
      <c r="D9" s="73">
        <v>10</v>
      </c>
      <c r="E9" s="73">
        <v>80</v>
      </c>
      <c r="F9" s="75">
        <f>C9+D9+E9</f>
        <v>140</v>
      </c>
      <c r="G9" s="95">
        <f>B9+F9</f>
        <v>1260</v>
      </c>
    </row>
    <row r="10" spans="1:7" ht="30" customHeight="1" thickBot="1">
      <c r="A10" s="132" t="s">
        <v>87</v>
      </c>
      <c r="B10" s="119">
        <f aca="true" t="shared" si="1" ref="B10:G10">SUM(B9:B9)</f>
        <v>1120</v>
      </c>
      <c r="C10" s="78">
        <f t="shared" si="1"/>
        <v>50</v>
      </c>
      <c r="D10" s="78">
        <f t="shared" si="1"/>
        <v>10</v>
      </c>
      <c r="E10" s="78">
        <f t="shared" si="1"/>
        <v>80</v>
      </c>
      <c r="F10" s="79">
        <f t="shared" si="1"/>
        <v>140</v>
      </c>
      <c r="G10" s="119">
        <f t="shared" si="1"/>
        <v>1260</v>
      </c>
    </row>
    <row r="11" spans="1:7" ht="15" customHeight="1" thickBot="1">
      <c r="A11" s="77"/>
      <c r="B11" s="77"/>
      <c r="C11" s="77"/>
      <c r="D11" s="77"/>
      <c r="E11" s="77"/>
      <c r="F11" s="77"/>
      <c r="G11" s="77"/>
    </row>
    <row r="12" spans="1:7" ht="36" customHeight="1" thickBot="1">
      <c r="A12" s="130" t="s">
        <v>80</v>
      </c>
      <c r="B12" s="131" t="s">
        <v>163</v>
      </c>
      <c r="C12" s="131" t="s">
        <v>168</v>
      </c>
      <c r="D12" s="131" t="s">
        <v>169</v>
      </c>
      <c r="E12" s="131" t="s">
        <v>170</v>
      </c>
      <c r="F12" s="131" t="s">
        <v>44</v>
      </c>
      <c r="G12" s="131" t="s">
        <v>167</v>
      </c>
    </row>
    <row r="13" spans="1:7" s="2" customFormat="1" ht="30" customHeight="1" thickBot="1">
      <c r="A13" s="23" t="s">
        <v>41</v>
      </c>
      <c r="B13" s="95">
        <v>12846.52</v>
      </c>
      <c r="C13" s="73">
        <v>250</v>
      </c>
      <c r="D13" s="73">
        <v>2580</v>
      </c>
      <c r="E13" s="73">
        <v>1066</v>
      </c>
      <c r="F13" s="75">
        <f>C13+D13+E13</f>
        <v>3896</v>
      </c>
      <c r="G13" s="95">
        <f>B13+F13</f>
        <v>16742.52</v>
      </c>
    </row>
    <row r="14" spans="1:7" s="2" customFormat="1" ht="29.25" customHeight="1" thickBot="1">
      <c r="A14" s="132" t="s">
        <v>88</v>
      </c>
      <c r="B14" s="119">
        <f aca="true" t="shared" si="2" ref="B14:G14">SUM(B13:B13)</f>
        <v>12846.52</v>
      </c>
      <c r="C14" s="78">
        <f t="shared" si="2"/>
        <v>250</v>
      </c>
      <c r="D14" s="78">
        <f t="shared" si="2"/>
        <v>2580</v>
      </c>
      <c r="E14" s="78">
        <f t="shared" si="2"/>
        <v>1066</v>
      </c>
      <c r="F14" s="79">
        <f t="shared" si="2"/>
        <v>3896</v>
      </c>
      <c r="G14" s="119">
        <f t="shared" si="2"/>
        <v>16742.52</v>
      </c>
    </row>
    <row r="15" spans="1:7" s="2" customFormat="1" ht="15" customHeight="1" thickBot="1">
      <c r="A15" s="44"/>
      <c r="B15" s="50"/>
      <c r="C15" s="50"/>
      <c r="D15" s="50"/>
      <c r="E15" s="50"/>
      <c r="F15" s="50"/>
      <c r="G15" s="50"/>
    </row>
    <row r="16" spans="1:7" s="2" customFormat="1" ht="36" customHeight="1" thickBot="1">
      <c r="A16" s="130" t="s">
        <v>191</v>
      </c>
      <c r="B16" s="131" t="s">
        <v>163</v>
      </c>
      <c r="C16" s="131" t="s">
        <v>168</v>
      </c>
      <c r="D16" s="131" t="s">
        <v>169</v>
      </c>
      <c r="E16" s="131" t="s">
        <v>170</v>
      </c>
      <c r="F16" s="131" t="s">
        <v>44</v>
      </c>
      <c r="G16" s="131" t="s">
        <v>167</v>
      </c>
    </row>
    <row r="17" spans="1:7" s="2" customFormat="1" ht="30" customHeight="1">
      <c r="A17" s="23" t="s">
        <v>122</v>
      </c>
      <c r="B17" s="159">
        <v>860</v>
      </c>
      <c r="C17" s="160">
        <v>0</v>
      </c>
      <c r="D17" s="160">
        <v>0</v>
      </c>
      <c r="E17" s="160">
        <v>0</v>
      </c>
      <c r="F17" s="75">
        <f>C17+D17+E17</f>
        <v>0</v>
      </c>
      <c r="G17" s="95">
        <f>B17+F17</f>
        <v>860</v>
      </c>
    </row>
    <row r="18" spans="1:7" s="2" customFormat="1" ht="30" customHeight="1">
      <c r="A18" s="23" t="s">
        <v>132</v>
      </c>
      <c r="B18" s="96">
        <v>1710</v>
      </c>
      <c r="C18" s="74">
        <v>0</v>
      </c>
      <c r="D18" s="163">
        <v>0</v>
      </c>
      <c r="E18" s="74">
        <v>0</v>
      </c>
      <c r="F18" s="164">
        <f>C18+D18+E18</f>
        <v>0</v>
      </c>
      <c r="G18" s="146">
        <f>B18+F18</f>
        <v>1710</v>
      </c>
    </row>
    <row r="19" spans="1:7" s="2" customFormat="1" ht="30" customHeight="1" thickBot="1">
      <c r="A19" s="23" t="s">
        <v>192</v>
      </c>
      <c r="B19" s="146">
        <v>0</v>
      </c>
      <c r="C19" s="161">
        <v>0</v>
      </c>
      <c r="D19" s="161">
        <v>1800</v>
      </c>
      <c r="E19" s="162">
        <v>0</v>
      </c>
      <c r="F19" s="165">
        <f>C19+D19+E19</f>
        <v>1800</v>
      </c>
      <c r="G19" s="97">
        <f>B19+F19</f>
        <v>1800</v>
      </c>
    </row>
    <row r="20" spans="1:7" s="2" customFormat="1" ht="30" customHeight="1" thickBot="1">
      <c r="A20" s="132" t="s">
        <v>89</v>
      </c>
      <c r="B20" s="119">
        <f>SUM(B17:B17)</f>
        <v>860</v>
      </c>
      <c r="C20" s="78">
        <f>SUM(C17:C17)</f>
        <v>0</v>
      </c>
      <c r="D20" s="78">
        <f>SUM(D17:D17)</f>
        <v>0</v>
      </c>
      <c r="E20" s="78">
        <f>SUM(E17:E17)</f>
        <v>0</v>
      </c>
      <c r="F20" s="79">
        <f>SUM(F17:F17)</f>
        <v>0</v>
      </c>
      <c r="G20" s="119">
        <f>SUM(G17:G19)</f>
        <v>4370</v>
      </c>
    </row>
    <row r="21" spans="1:7" s="2" customFormat="1" ht="15" customHeight="1" thickBot="1">
      <c r="A21" s="44"/>
      <c r="B21" s="50"/>
      <c r="C21" s="50"/>
      <c r="D21" s="50"/>
      <c r="E21" s="50"/>
      <c r="F21" s="50"/>
      <c r="G21" s="50"/>
    </row>
    <row r="22" spans="1:7" s="2" customFormat="1" ht="36" customHeight="1" thickBot="1">
      <c r="A22" s="130" t="s">
        <v>83</v>
      </c>
      <c r="B22" s="131" t="s">
        <v>163</v>
      </c>
      <c r="C22" s="131" t="s">
        <v>168</v>
      </c>
      <c r="D22" s="131" t="s">
        <v>169</v>
      </c>
      <c r="E22" s="131" t="s">
        <v>170</v>
      </c>
      <c r="F22" s="131" t="s">
        <v>44</v>
      </c>
      <c r="G22" s="131" t="s">
        <v>167</v>
      </c>
    </row>
    <row r="23" spans="1:7" s="2" customFormat="1" ht="30" customHeight="1" thickBot="1">
      <c r="A23" s="23" t="s">
        <v>84</v>
      </c>
      <c r="B23" s="95">
        <v>4308</v>
      </c>
      <c r="C23" s="73">
        <v>880</v>
      </c>
      <c r="D23" s="73">
        <v>880</v>
      </c>
      <c r="E23" s="73">
        <v>0</v>
      </c>
      <c r="F23" s="75">
        <f>C23+D23+E23</f>
        <v>1760</v>
      </c>
      <c r="G23" s="95">
        <f>B23+F23</f>
        <v>6068</v>
      </c>
    </row>
    <row r="24" spans="1:7" s="2" customFormat="1" ht="30" customHeight="1" thickBot="1">
      <c r="A24" s="132" t="s">
        <v>90</v>
      </c>
      <c r="B24" s="119">
        <f aca="true" t="shared" si="3" ref="B24:G24">SUM(B23:B23)</f>
        <v>4308</v>
      </c>
      <c r="C24" s="78">
        <f t="shared" si="3"/>
        <v>880</v>
      </c>
      <c r="D24" s="78">
        <f t="shared" si="3"/>
        <v>880</v>
      </c>
      <c r="E24" s="78">
        <f t="shared" si="3"/>
        <v>0</v>
      </c>
      <c r="F24" s="79">
        <f t="shared" si="3"/>
        <v>1760</v>
      </c>
      <c r="G24" s="119">
        <f t="shared" si="3"/>
        <v>6068</v>
      </c>
    </row>
    <row r="25" spans="1:7" s="2" customFormat="1" ht="15" customHeight="1" thickBot="1">
      <c r="A25" s="44"/>
      <c r="B25" s="50"/>
      <c r="C25" s="50"/>
      <c r="D25" s="50"/>
      <c r="E25" s="50"/>
      <c r="F25" s="50"/>
      <c r="G25" s="50"/>
    </row>
    <row r="26" spans="1:7" s="2" customFormat="1" ht="42" customHeight="1" thickBot="1">
      <c r="A26" s="130" t="s">
        <v>193</v>
      </c>
      <c r="B26" s="131" t="s">
        <v>163</v>
      </c>
      <c r="C26" s="131" t="s">
        <v>168</v>
      </c>
      <c r="D26" s="131" t="s">
        <v>169</v>
      </c>
      <c r="E26" s="131" t="s">
        <v>170</v>
      </c>
      <c r="F26" s="131" t="s">
        <v>44</v>
      </c>
      <c r="G26" s="131" t="s">
        <v>167</v>
      </c>
    </row>
    <row r="27" spans="1:7" s="2" customFormat="1" ht="42" customHeight="1" thickBot="1">
      <c r="A27" s="23" t="s">
        <v>194</v>
      </c>
      <c r="B27" s="95">
        <v>0</v>
      </c>
      <c r="C27" s="73">
        <v>0</v>
      </c>
      <c r="D27" s="73">
        <v>217.41</v>
      </c>
      <c r="E27" s="73">
        <v>198.55</v>
      </c>
      <c r="F27" s="75">
        <f>C27+D27+E27</f>
        <v>415.96000000000004</v>
      </c>
      <c r="G27" s="95">
        <f>B27+F27</f>
        <v>415.96000000000004</v>
      </c>
    </row>
    <row r="28" spans="1:7" s="2" customFormat="1" ht="30" customHeight="1" thickBot="1">
      <c r="A28" s="132" t="s">
        <v>90</v>
      </c>
      <c r="B28" s="119">
        <f aca="true" t="shared" si="4" ref="B28:G28">SUM(B27:B27)</f>
        <v>0</v>
      </c>
      <c r="C28" s="78">
        <f t="shared" si="4"/>
        <v>0</v>
      </c>
      <c r="D28" s="78">
        <f t="shared" si="4"/>
        <v>217.41</v>
      </c>
      <c r="E28" s="78">
        <f t="shared" si="4"/>
        <v>198.55</v>
      </c>
      <c r="F28" s="79">
        <f t="shared" si="4"/>
        <v>415.96000000000004</v>
      </c>
      <c r="G28" s="119">
        <f t="shared" si="4"/>
        <v>415.96000000000004</v>
      </c>
    </row>
    <row r="29" spans="1:7" s="2" customFormat="1" ht="15" customHeight="1" thickBot="1">
      <c r="A29" s="44"/>
      <c r="B29" s="50"/>
      <c r="C29" s="50"/>
      <c r="D29" s="50"/>
      <c r="E29" s="50"/>
      <c r="F29" s="50"/>
      <c r="G29" s="50"/>
    </row>
    <row r="30" spans="1:8" ht="30" customHeight="1" thickBot="1">
      <c r="A30" s="135" t="s">
        <v>85</v>
      </c>
      <c r="B30" s="93">
        <f>B6+B10+B14+B20+B24</f>
        <v>66054.52</v>
      </c>
      <c r="C30" s="82">
        <f>C6+C10+C14+C20+C24</f>
        <v>2818</v>
      </c>
      <c r="D30" s="82">
        <f>D6+D10+D14+D20+D24+D28</f>
        <v>5403.41</v>
      </c>
      <c r="E30" s="82">
        <f>E6+E10+E14+E20+E24+E28</f>
        <v>2982.55</v>
      </c>
      <c r="F30" s="82">
        <f>SUM(C30:E30)</f>
        <v>11203.96</v>
      </c>
      <c r="G30" s="93">
        <f>G6+G10+G14+G20+G24+G28</f>
        <v>80768.48000000001</v>
      </c>
      <c r="H30" s="2"/>
    </row>
  </sheetData>
  <sheetProtection/>
  <mergeCells count="1">
    <mergeCell ref="A1:G1"/>
  </mergeCells>
  <printOptions horizontalCentered="1"/>
  <pageMargins left="0" right="0" top="0.77" bottom="0.1968503937007874" header="0" footer="0"/>
  <pageSetup horizontalDpi="600" verticalDpi="600" orientation="landscape" paperSize="9" scale="60" r:id="rId1"/>
  <headerFooter>
    <oddHeader>&amp;C&amp;"Bookman Old Style,Negrito"&amp;14ASSOCIAÇÃO DOS DEFICIENTES VISUAIS DO ESTADO DE GOIÁS - ADVEG
CNPJ 00.037.754/0001-16
PRESTAÇÃO DE CONTAS - 01/07/2016 a 30/09/2016 - 3º TRIMESTRE/2016</oddHeader>
    <oddFooter>&amp;L&amp;P /&amp;N&amp;R&amp;D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42"/>
  <sheetViews>
    <sheetView showGridLines="0" zoomScale="70" zoomScaleNormal="70" zoomScaleSheetLayoutView="70" workbookViewId="0" topLeftCell="A1">
      <selection activeCell="D10" sqref="D10"/>
    </sheetView>
  </sheetViews>
  <sheetFormatPr defaultColWidth="9.140625" defaultRowHeight="30" customHeight="1"/>
  <cols>
    <col min="1" max="1" width="52.8515625" style="7" bestFit="1" customWidth="1"/>
    <col min="2" max="2" width="27.8515625" style="7" customWidth="1"/>
    <col min="3" max="3" width="36.421875" style="7" customWidth="1"/>
    <col min="4" max="7" width="17.7109375" style="7" customWidth="1"/>
    <col min="8" max="9" width="17.7109375" style="9" customWidth="1"/>
    <col min="10" max="10" width="4.57421875" style="1" bestFit="1" customWidth="1"/>
    <col min="11" max="11" width="9.140625" style="1" customWidth="1"/>
    <col min="12" max="12" width="13.28125" style="11" bestFit="1" customWidth="1"/>
    <col min="13" max="13" width="9.140625" style="1" customWidth="1"/>
    <col min="14" max="14" width="13.28125" style="1" bestFit="1" customWidth="1"/>
    <col min="15" max="16384" width="9.140625" style="1" customWidth="1"/>
  </cols>
  <sheetData>
    <row r="1" spans="1:9" ht="24.75" customHeight="1" thickBot="1">
      <c r="A1" s="185" t="s">
        <v>12</v>
      </c>
      <c r="B1" s="186"/>
      <c r="C1" s="186"/>
      <c r="D1" s="186"/>
      <c r="E1" s="186"/>
      <c r="F1" s="186"/>
      <c r="G1" s="186"/>
      <c r="H1" s="186"/>
      <c r="I1" s="187"/>
    </row>
    <row r="2" spans="1:9" ht="36" customHeight="1" thickBot="1">
      <c r="A2" s="136" t="s">
        <v>46</v>
      </c>
      <c r="B2" s="136" t="s">
        <v>48</v>
      </c>
      <c r="C2" s="136" t="s">
        <v>49</v>
      </c>
      <c r="D2" s="131" t="s">
        <v>163</v>
      </c>
      <c r="E2" s="137" t="s">
        <v>164</v>
      </c>
      <c r="F2" s="137" t="s">
        <v>165</v>
      </c>
      <c r="G2" s="137" t="s">
        <v>166</v>
      </c>
      <c r="H2" s="137" t="s">
        <v>44</v>
      </c>
      <c r="I2" s="137" t="s">
        <v>167</v>
      </c>
    </row>
    <row r="3" spans="1:9" ht="38.25" customHeight="1">
      <c r="A3" s="66" t="s">
        <v>16</v>
      </c>
      <c r="B3" s="36" t="s">
        <v>23</v>
      </c>
      <c r="C3" s="36" t="s">
        <v>34</v>
      </c>
      <c r="D3" s="139">
        <v>4713.92</v>
      </c>
      <c r="E3" s="57">
        <v>396.46</v>
      </c>
      <c r="F3" s="57">
        <v>396.46</v>
      </c>
      <c r="G3" s="57">
        <v>396.46</v>
      </c>
      <c r="H3" s="58">
        <f>E3+F3+G3</f>
        <v>1189.3799999999999</v>
      </c>
      <c r="I3" s="139">
        <f>(D3+H3)</f>
        <v>5903.3</v>
      </c>
    </row>
    <row r="4" spans="1:9" ht="39" customHeight="1" thickBot="1">
      <c r="A4" s="21" t="s">
        <v>107</v>
      </c>
      <c r="B4" s="43" t="s">
        <v>23</v>
      </c>
      <c r="C4" s="36" t="s">
        <v>30</v>
      </c>
      <c r="D4" s="140">
        <v>-34.46</v>
      </c>
      <c r="E4" s="60">
        <v>0</v>
      </c>
      <c r="F4" s="60">
        <v>0</v>
      </c>
      <c r="G4" s="60">
        <v>0</v>
      </c>
      <c r="H4" s="61">
        <f>E4+F4+G4</f>
        <v>0</v>
      </c>
      <c r="I4" s="140">
        <f>(D4+H4)</f>
        <v>-34.46</v>
      </c>
    </row>
    <row r="5" spans="1:9" ht="30" customHeight="1" thickBot="1">
      <c r="A5" s="182" t="s">
        <v>70</v>
      </c>
      <c r="B5" s="183"/>
      <c r="C5" s="184"/>
      <c r="D5" s="119">
        <f>SUM(D3:D4)</f>
        <v>4679.46</v>
      </c>
      <c r="E5" s="53">
        <f>SUM(E3:E4)</f>
        <v>396.46</v>
      </c>
      <c r="F5" s="53">
        <f>SUM(F3:F4)</f>
        <v>396.46</v>
      </c>
      <c r="G5" s="53">
        <f>SUM(G3:G4)</f>
        <v>396.46</v>
      </c>
      <c r="H5" s="54">
        <f>E5+F5+G5</f>
        <v>1189.3799999999999</v>
      </c>
      <c r="I5" s="119">
        <f>(D5+H5)</f>
        <v>5868.84</v>
      </c>
    </row>
    <row r="6" spans="1:9" ht="18" customHeight="1" thickBot="1">
      <c r="A6" s="49"/>
      <c r="B6" s="49"/>
      <c r="C6" s="49"/>
      <c r="D6" s="67"/>
      <c r="E6" s="50"/>
      <c r="F6" s="50"/>
      <c r="G6" s="50"/>
      <c r="H6" s="68"/>
      <c r="I6" s="67"/>
    </row>
    <row r="7" spans="1:9" ht="30" customHeight="1">
      <c r="A7" s="25" t="s">
        <v>14</v>
      </c>
      <c r="B7" s="35" t="s">
        <v>19</v>
      </c>
      <c r="C7" s="35" t="s">
        <v>30</v>
      </c>
      <c r="D7" s="138">
        <v>314.25</v>
      </c>
      <c r="E7" s="55">
        <v>30</v>
      </c>
      <c r="F7" s="55">
        <v>69.5</v>
      </c>
      <c r="G7" s="55">
        <v>99</v>
      </c>
      <c r="H7" s="56">
        <f aca="true" t="shared" si="0" ref="H7:H22">E7+F7+G7</f>
        <v>198.5</v>
      </c>
      <c r="I7" s="138">
        <f>(D7+H7)</f>
        <v>512.75</v>
      </c>
    </row>
    <row r="8" spans="1:9" ht="30" customHeight="1">
      <c r="A8" s="156" t="s">
        <v>185</v>
      </c>
      <c r="B8" s="43" t="s">
        <v>17</v>
      </c>
      <c r="C8" s="43" t="s">
        <v>30</v>
      </c>
      <c r="D8" s="157">
        <v>0</v>
      </c>
      <c r="E8" s="59">
        <v>16.48</v>
      </c>
      <c r="F8" s="59">
        <v>10.29</v>
      </c>
      <c r="G8" s="59">
        <v>10.29</v>
      </c>
      <c r="H8" s="158">
        <f t="shared" si="0"/>
        <v>37.06</v>
      </c>
      <c r="I8" s="157">
        <f>(D8+H8)</f>
        <v>37.06</v>
      </c>
    </row>
    <row r="9" spans="1:9" ht="30" customHeight="1">
      <c r="A9" s="21" t="s">
        <v>25</v>
      </c>
      <c r="B9" s="36" t="s">
        <v>17</v>
      </c>
      <c r="C9" s="36" t="s">
        <v>30</v>
      </c>
      <c r="D9" s="139">
        <v>5059.3</v>
      </c>
      <c r="E9" s="57">
        <v>570.31</v>
      </c>
      <c r="F9" s="57">
        <v>415.55</v>
      </c>
      <c r="G9" s="57">
        <v>367.93</v>
      </c>
      <c r="H9" s="58">
        <f t="shared" si="0"/>
        <v>1353.79</v>
      </c>
      <c r="I9" s="139">
        <f>(D9+H9)</f>
        <v>6413.09</v>
      </c>
    </row>
    <row r="10" spans="1:9" ht="30" customHeight="1">
      <c r="A10" s="21" t="s">
        <v>179</v>
      </c>
      <c r="B10" s="36" t="s">
        <v>17</v>
      </c>
      <c r="C10" s="36" t="s">
        <v>30</v>
      </c>
      <c r="D10" s="139">
        <v>0</v>
      </c>
      <c r="E10" s="57">
        <v>82.32</v>
      </c>
      <c r="F10" s="57">
        <v>82.32</v>
      </c>
      <c r="G10" s="57">
        <v>82.32</v>
      </c>
      <c r="H10" s="58">
        <f t="shared" si="0"/>
        <v>246.95999999999998</v>
      </c>
      <c r="I10" s="139">
        <f>(D10+H10)</f>
        <v>246.95999999999998</v>
      </c>
    </row>
    <row r="11" spans="1:9" ht="30" customHeight="1">
      <c r="A11" s="21" t="s">
        <v>38</v>
      </c>
      <c r="B11" s="36" t="s">
        <v>17</v>
      </c>
      <c r="C11" s="36" t="s">
        <v>116</v>
      </c>
      <c r="D11" s="139">
        <v>1151.98</v>
      </c>
      <c r="E11" s="57">
        <v>0</v>
      </c>
      <c r="F11" s="57">
        <v>0</v>
      </c>
      <c r="G11" s="57">
        <v>0</v>
      </c>
      <c r="H11" s="58">
        <f t="shared" si="0"/>
        <v>0</v>
      </c>
      <c r="I11" s="139">
        <f aca="true" t="shared" si="1" ref="I11:I21">D11+H11</f>
        <v>1151.98</v>
      </c>
    </row>
    <row r="12" spans="1:9" ht="30" customHeight="1">
      <c r="A12" s="21" t="s">
        <v>109</v>
      </c>
      <c r="B12" s="36" t="s">
        <v>21</v>
      </c>
      <c r="C12" s="43" t="s">
        <v>30</v>
      </c>
      <c r="D12" s="139">
        <v>400.82</v>
      </c>
      <c r="E12" s="59">
        <v>0</v>
      </c>
      <c r="F12" s="59">
        <v>0</v>
      </c>
      <c r="G12" s="57">
        <v>0</v>
      </c>
      <c r="H12" s="58">
        <f t="shared" si="0"/>
        <v>0</v>
      </c>
      <c r="I12" s="139">
        <f t="shared" si="1"/>
        <v>400.82</v>
      </c>
    </row>
    <row r="13" spans="1:9" ht="30" customHeight="1">
      <c r="A13" s="21" t="s">
        <v>37</v>
      </c>
      <c r="B13" s="36" t="s">
        <v>17</v>
      </c>
      <c r="C13" s="43" t="s">
        <v>116</v>
      </c>
      <c r="D13" s="139">
        <v>3403.76</v>
      </c>
      <c r="E13" s="59">
        <v>0</v>
      </c>
      <c r="F13" s="59">
        <v>0</v>
      </c>
      <c r="G13" s="57">
        <v>0</v>
      </c>
      <c r="H13" s="58">
        <f t="shared" si="0"/>
        <v>0</v>
      </c>
      <c r="I13" s="139">
        <f t="shared" si="1"/>
        <v>3403.76</v>
      </c>
    </row>
    <row r="14" spans="1:9" ht="30" customHeight="1">
      <c r="A14" s="39" t="s">
        <v>138</v>
      </c>
      <c r="B14" s="36" t="s">
        <v>22</v>
      </c>
      <c r="C14" s="43" t="s">
        <v>142</v>
      </c>
      <c r="D14" s="140">
        <v>251.86</v>
      </c>
      <c r="E14" s="57">
        <v>0</v>
      </c>
      <c r="F14" s="57">
        <v>0</v>
      </c>
      <c r="G14" s="60">
        <v>0</v>
      </c>
      <c r="H14" s="61">
        <f t="shared" si="0"/>
        <v>0</v>
      </c>
      <c r="I14" s="140">
        <f t="shared" si="1"/>
        <v>251.86</v>
      </c>
    </row>
    <row r="15" spans="1:9" ht="30" customHeight="1">
      <c r="A15" s="39" t="s">
        <v>117</v>
      </c>
      <c r="B15" s="36" t="s">
        <v>18</v>
      </c>
      <c r="C15" s="43" t="s">
        <v>30</v>
      </c>
      <c r="D15" s="140">
        <v>0</v>
      </c>
      <c r="E15" s="57">
        <v>0</v>
      </c>
      <c r="F15" s="57">
        <v>0</v>
      </c>
      <c r="G15" s="60">
        <v>619.85</v>
      </c>
      <c r="H15" s="61">
        <f t="shared" si="0"/>
        <v>619.85</v>
      </c>
      <c r="I15" s="140">
        <f t="shared" si="1"/>
        <v>619.85</v>
      </c>
    </row>
    <row r="16" spans="1:9" ht="30" customHeight="1">
      <c r="A16" s="39" t="s">
        <v>115</v>
      </c>
      <c r="B16" s="36" t="s">
        <v>22</v>
      </c>
      <c r="C16" s="36" t="s">
        <v>141</v>
      </c>
      <c r="D16" s="140">
        <v>507.87</v>
      </c>
      <c r="E16" s="57">
        <v>0</v>
      </c>
      <c r="F16" s="57">
        <v>0</v>
      </c>
      <c r="G16" s="60">
        <v>0</v>
      </c>
      <c r="H16" s="61">
        <f t="shared" si="0"/>
        <v>0</v>
      </c>
      <c r="I16" s="140">
        <f t="shared" si="1"/>
        <v>507.87</v>
      </c>
    </row>
    <row r="17" spans="1:9" ht="30" customHeight="1">
      <c r="A17" s="39" t="s">
        <v>140</v>
      </c>
      <c r="B17" s="40" t="s">
        <v>22</v>
      </c>
      <c r="C17" s="36" t="s">
        <v>30</v>
      </c>
      <c r="D17" s="139">
        <v>609.95</v>
      </c>
      <c r="E17" s="57">
        <v>121.99</v>
      </c>
      <c r="F17" s="57">
        <v>121.99</v>
      </c>
      <c r="G17" s="60">
        <v>0</v>
      </c>
      <c r="H17" s="61">
        <f t="shared" si="0"/>
        <v>243.98</v>
      </c>
      <c r="I17" s="140">
        <f t="shared" si="1"/>
        <v>853.9300000000001</v>
      </c>
    </row>
    <row r="18" spans="1:9" ht="30">
      <c r="A18" s="39" t="s">
        <v>195</v>
      </c>
      <c r="B18" s="40" t="s">
        <v>22</v>
      </c>
      <c r="C18" s="36" t="s">
        <v>196</v>
      </c>
      <c r="D18" s="140">
        <v>0</v>
      </c>
      <c r="E18" s="57">
        <v>0</v>
      </c>
      <c r="F18" s="57">
        <v>0.33</v>
      </c>
      <c r="G18" s="60">
        <v>0</v>
      </c>
      <c r="H18" s="61">
        <f t="shared" si="0"/>
        <v>0.33</v>
      </c>
      <c r="I18" s="140">
        <f t="shared" si="1"/>
        <v>0.33</v>
      </c>
    </row>
    <row r="19" spans="1:9" ht="30" customHeight="1">
      <c r="A19" s="39" t="s">
        <v>143</v>
      </c>
      <c r="B19" s="40" t="s">
        <v>123</v>
      </c>
      <c r="C19" s="36" t="s">
        <v>144</v>
      </c>
      <c r="D19" s="140">
        <v>375</v>
      </c>
      <c r="E19" s="57">
        <v>0</v>
      </c>
      <c r="F19" s="57">
        <v>0</v>
      </c>
      <c r="G19" s="60">
        <v>0</v>
      </c>
      <c r="H19" s="61">
        <f t="shared" si="0"/>
        <v>0</v>
      </c>
      <c r="I19" s="140">
        <f t="shared" si="1"/>
        <v>375</v>
      </c>
    </row>
    <row r="20" spans="1:9" ht="30" customHeight="1">
      <c r="A20" s="39" t="s">
        <v>201</v>
      </c>
      <c r="B20" s="40" t="s">
        <v>202</v>
      </c>
      <c r="C20" s="40" t="s">
        <v>203</v>
      </c>
      <c r="D20" s="140">
        <v>0</v>
      </c>
      <c r="E20" s="154">
        <v>0</v>
      </c>
      <c r="F20" s="154">
        <v>0</v>
      </c>
      <c r="G20" s="60">
        <v>5000</v>
      </c>
      <c r="H20" s="61">
        <f t="shared" si="0"/>
        <v>5000</v>
      </c>
      <c r="I20" s="140">
        <f t="shared" si="1"/>
        <v>5000</v>
      </c>
    </row>
    <row r="21" spans="1:12" s="6" customFormat="1" ht="30" customHeight="1" thickBot="1">
      <c r="A21" s="22" t="s">
        <v>108</v>
      </c>
      <c r="B21" s="37" t="s">
        <v>123</v>
      </c>
      <c r="C21" s="37" t="s">
        <v>30</v>
      </c>
      <c r="D21" s="141">
        <v>235.16</v>
      </c>
      <c r="E21" s="62">
        <v>0</v>
      </c>
      <c r="F21" s="62">
        <v>0</v>
      </c>
      <c r="G21" s="62">
        <v>0</v>
      </c>
      <c r="H21" s="63">
        <f t="shared" si="0"/>
        <v>0</v>
      </c>
      <c r="I21" s="141">
        <f t="shared" si="1"/>
        <v>235.16</v>
      </c>
      <c r="L21" s="16"/>
    </row>
    <row r="22" spans="1:12" s="6" customFormat="1" ht="30" customHeight="1" thickBot="1">
      <c r="A22" s="191" t="s">
        <v>69</v>
      </c>
      <c r="B22" s="192"/>
      <c r="C22" s="193"/>
      <c r="D22" s="118">
        <f>SUM(D7:D21)</f>
        <v>12309.950000000003</v>
      </c>
      <c r="E22" s="69">
        <f>SUM(E7:E21)</f>
        <v>821.0999999999999</v>
      </c>
      <c r="F22" s="69">
        <f>SUM(F7:F21)</f>
        <v>699.9800000000001</v>
      </c>
      <c r="G22" s="69">
        <f>SUM(G7:G21)</f>
        <v>6179.389999999999</v>
      </c>
      <c r="H22" s="70">
        <f t="shared" si="0"/>
        <v>7700.469999999999</v>
      </c>
      <c r="I22" s="118">
        <f>SUM(I7:I21)</f>
        <v>20010.420000000002</v>
      </c>
      <c r="L22" s="16"/>
    </row>
    <row r="23" spans="1:12" s="6" customFormat="1" ht="14.25" customHeight="1" thickBot="1">
      <c r="A23" s="44"/>
      <c r="B23" s="45"/>
      <c r="C23" s="45"/>
      <c r="D23" s="46"/>
      <c r="E23" s="47"/>
      <c r="F23" s="47"/>
      <c r="G23" s="47"/>
      <c r="H23" s="48"/>
      <c r="I23" s="48"/>
      <c r="L23" s="16"/>
    </row>
    <row r="24" spans="1:12" s="6" customFormat="1" ht="24.75" customHeight="1" thickBot="1">
      <c r="A24" s="188" t="s">
        <v>60</v>
      </c>
      <c r="B24" s="189"/>
      <c r="C24" s="189"/>
      <c r="D24" s="189"/>
      <c r="E24" s="189"/>
      <c r="F24" s="189"/>
      <c r="G24" s="189"/>
      <c r="H24" s="189"/>
      <c r="I24" s="190"/>
      <c r="L24" s="16"/>
    </row>
    <row r="25" spans="1:12" s="6" customFormat="1" ht="36" customHeight="1" thickBot="1">
      <c r="A25" s="136" t="s">
        <v>46</v>
      </c>
      <c r="B25" s="136" t="s">
        <v>48</v>
      </c>
      <c r="C25" s="136" t="s">
        <v>49</v>
      </c>
      <c r="D25" s="131" t="s">
        <v>163</v>
      </c>
      <c r="E25" s="137" t="s">
        <v>164</v>
      </c>
      <c r="F25" s="137" t="s">
        <v>165</v>
      </c>
      <c r="G25" s="137" t="s">
        <v>166</v>
      </c>
      <c r="H25" s="137" t="s">
        <v>44</v>
      </c>
      <c r="I25" s="137" t="s">
        <v>167</v>
      </c>
      <c r="L25" s="16"/>
    </row>
    <row r="26" spans="1:12" s="6" customFormat="1" ht="30" customHeight="1">
      <c r="A26" s="25" t="s">
        <v>113</v>
      </c>
      <c r="B26" s="35" t="s">
        <v>18</v>
      </c>
      <c r="C26" s="35" t="s">
        <v>30</v>
      </c>
      <c r="D26" s="138">
        <v>79.8</v>
      </c>
      <c r="E26" s="55">
        <v>0</v>
      </c>
      <c r="F26" s="55">
        <v>0</v>
      </c>
      <c r="G26" s="55">
        <v>0</v>
      </c>
      <c r="H26" s="64">
        <f aca="true" t="shared" si="2" ref="H26:H31">E26+F26+G26</f>
        <v>0</v>
      </c>
      <c r="I26" s="138">
        <f aca="true" t="shared" si="3" ref="I26:I31">D26+H26</f>
        <v>79.8</v>
      </c>
      <c r="L26" s="16"/>
    </row>
    <row r="27" spans="1:12" s="6" customFormat="1" ht="30" customHeight="1">
      <c r="A27" s="21" t="s">
        <v>39</v>
      </c>
      <c r="B27" s="36" t="s">
        <v>18</v>
      </c>
      <c r="C27" s="36" t="s">
        <v>149</v>
      </c>
      <c r="D27" s="139">
        <v>298.14</v>
      </c>
      <c r="E27" s="57">
        <v>0</v>
      </c>
      <c r="F27" s="57">
        <v>0</v>
      </c>
      <c r="G27" s="57">
        <v>0</v>
      </c>
      <c r="H27" s="61">
        <f t="shared" si="2"/>
        <v>0</v>
      </c>
      <c r="I27" s="139">
        <f t="shared" si="3"/>
        <v>298.14</v>
      </c>
      <c r="L27" s="16"/>
    </row>
    <row r="28" spans="1:12" s="6" customFormat="1" ht="30" customHeight="1">
      <c r="A28" s="21" t="s">
        <v>24</v>
      </c>
      <c r="B28" s="36" t="s">
        <v>18</v>
      </c>
      <c r="C28" s="36" t="s">
        <v>30</v>
      </c>
      <c r="D28" s="139">
        <v>180</v>
      </c>
      <c r="E28" s="57">
        <v>0</v>
      </c>
      <c r="F28" s="57">
        <v>0</v>
      </c>
      <c r="G28" s="57">
        <v>0</v>
      </c>
      <c r="H28" s="58">
        <f t="shared" si="2"/>
        <v>0</v>
      </c>
      <c r="I28" s="139">
        <f t="shared" si="3"/>
        <v>180</v>
      </c>
      <c r="L28" s="16"/>
    </row>
    <row r="29" spans="1:12" s="6" customFormat="1" ht="45">
      <c r="A29" s="39" t="s">
        <v>145</v>
      </c>
      <c r="B29" s="40" t="s">
        <v>18</v>
      </c>
      <c r="C29" s="40" t="s">
        <v>147</v>
      </c>
      <c r="D29" s="155">
        <v>31</v>
      </c>
      <c r="E29" s="60">
        <v>0</v>
      </c>
      <c r="F29" s="60">
        <v>0</v>
      </c>
      <c r="G29" s="60">
        <v>0</v>
      </c>
      <c r="H29" s="58">
        <f t="shared" si="2"/>
        <v>0</v>
      </c>
      <c r="I29" s="140">
        <f t="shared" si="3"/>
        <v>31</v>
      </c>
      <c r="L29" s="16"/>
    </row>
    <row r="30" spans="1:12" s="6" customFormat="1" ht="30" customHeight="1">
      <c r="A30" s="39" t="s">
        <v>40</v>
      </c>
      <c r="B30" s="40" t="s">
        <v>18</v>
      </c>
      <c r="C30" s="40" t="s">
        <v>148</v>
      </c>
      <c r="D30" s="155">
        <v>25.74</v>
      </c>
      <c r="E30" s="60">
        <v>26.38</v>
      </c>
      <c r="F30" s="60">
        <v>0</v>
      </c>
      <c r="G30" s="60">
        <v>0</v>
      </c>
      <c r="H30" s="58">
        <f t="shared" si="2"/>
        <v>26.38</v>
      </c>
      <c r="I30" s="140">
        <f t="shared" si="3"/>
        <v>52.12</v>
      </c>
      <c r="L30" s="16"/>
    </row>
    <row r="31" spans="1:12" s="6" customFormat="1" ht="30" customHeight="1" thickBot="1">
      <c r="A31" s="39" t="s">
        <v>59</v>
      </c>
      <c r="B31" s="40" t="s">
        <v>21</v>
      </c>
      <c r="C31" s="40" t="s">
        <v>30</v>
      </c>
      <c r="D31" s="140">
        <v>60</v>
      </c>
      <c r="E31" s="60">
        <v>0</v>
      </c>
      <c r="F31" s="60">
        <v>0</v>
      </c>
      <c r="G31" s="60">
        <v>0</v>
      </c>
      <c r="H31" s="58">
        <f t="shared" si="2"/>
        <v>0</v>
      </c>
      <c r="I31" s="140">
        <f t="shared" si="3"/>
        <v>60</v>
      </c>
      <c r="L31" s="16"/>
    </row>
    <row r="32" spans="1:12" s="6" customFormat="1" ht="30" customHeight="1" thickBot="1">
      <c r="A32" s="182" t="s">
        <v>66</v>
      </c>
      <c r="B32" s="183"/>
      <c r="C32" s="184"/>
      <c r="D32" s="119">
        <f aca="true" t="shared" si="4" ref="D32:I32">SUM(D26:D31)</f>
        <v>674.6800000000001</v>
      </c>
      <c r="E32" s="53">
        <f t="shared" si="4"/>
        <v>26.38</v>
      </c>
      <c r="F32" s="53">
        <f t="shared" si="4"/>
        <v>0</v>
      </c>
      <c r="G32" s="53">
        <f t="shared" si="4"/>
        <v>0</v>
      </c>
      <c r="H32" s="54">
        <f t="shared" si="4"/>
        <v>26.38</v>
      </c>
      <c r="I32" s="119">
        <f t="shared" si="4"/>
        <v>701.0600000000001</v>
      </c>
      <c r="L32" s="16"/>
    </row>
    <row r="33" spans="1:12" s="6" customFormat="1" ht="8.25" customHeight="1" thickBot="1">
      <c r="A33" s="49"/>
      <c r="B33" s="49"/>
      <c r="C33" s="49"/>
      <c r="D33" s="50"/>
      <c r="E33" s="51"/>
      <c r="F33" s="51"/>
      <c r="G33" s="51"/>
      <c r="H33" s="51"/>
      <c r="I33" s="52"/>
      <c r="L33" s="16"/>
    </row>
    <row r="34" spans="1:12" ht="30" customHeight="1" thickBot="1">
      <c r="A34" s="182" t="s">
        <v>67</v>
      </c>
      <c r="B34" s="183"/>
      <c r="C34" s="184"/>
      <c r="D34" s="119">
        <f aca="true" t="shared" si="5" ref="D34:I34">D5+D22+D32</f>
        <v>17664.090000000004</v>
      </c>
      <c r="E34" s="53">
        <f t="shared" si="5"/>
        <v>1243.94</v>
      </c>
      <c r="F34" s="53">
        <f t="shared" si="5"/>
        <v>1096.44</v>
      </c>
      <c r="G34" s="53">
        <f t="shared" si="5"/>
        <v>6575.849999999999</v>
      </c>
      <c r="H34" s="54">
        <f t="shared" si="5"/>
        <v>8916.229999999998</v>
      </c>
      <c r="I34" s="119">
        <f t="shared" si="5"/>
        <v>26580.320000000003</v>
      </c>
      <c r="L34" s="1"/>
    </row>
    <row r="35" spans="1:12" ht="12" customHeight="1" thickBot="1">
      <c r="A35" s="3"/>
      <c r="B35" s="5"/>
      <c r="C35" s="18"/>
      <c r="D35" s="18"/>
      <c r="E35" s="3"/>
      <c r="F35" s="3"/>
      <c r="G35" s="3"/>
      <c r="H35" s="8"/>
      <c r="I35" s="19"/>
      <c r="L35" s="1"/>
    </row>
    <row r="36" spans="1:12" ht="30" customHeight="1" thickBot="1">
      <c r="A36" s="182" t="s">
        <v>68</v>
      </c>
      <c r="B36" s="183"/>
      <c r="C36" s="184"/>
      <c r="D36" s="119">
        <f aca="true" t="shared" si="6" ref="D36:I36">D22+D32</f>
        <v>12984.630000000003</v>
      </c>
      <c r="E36" s="53">
        <f t="shared" si="6"/>
        <v>847.4799999999999</v>
      </c>
      <c r="F36" s="53">
        <f t="shared" si="6"/>
        <v>699.9800000000001</v>
      </c>
      <c r="G36" s="53">
        <f t="shared" si="6"/>
        <v>6179.389999999999</v>
      </c>
      <c r="H36" s="54">
        <f t="shared" si="6"/>
        <v>7726.849999999999</v>
      </c>
      <c r="I36" s="119">
        <f t="shared" si="6"/>
        <v>20711.480000000003</v>
      </c>
      <c r="L36" s="1"/>
    </row>
    <row r="37" spans="1:12" ht="30" customHeight="1">
      <c r="A37" s="3"/>
      <c r="B37" s="5"/>
      <c r="C37" s="5"/>
      <c r="D37" s="5"/>
      <c r="E37" s="3"/>
      <c r="F37" s="3"/>
      <c r="G37" s="3"/>
      <c r="H37" s="8"/>
      <c r="L37" s="1"/>
    </row>
    <row r="38" spans="1:12" ht="30" customHeight="1">
      <c r="A38" s="3"/>
      <c r="B38" s="5"/>
      <c r="C38" s="5"/>
      <c r="D38" s="5"/>
      <c r="E38" s="3"/>
      <c r="F38" s="3"/>
      <c r="G38" s="3"/>
      <c r="H38" s="8"/>
      <c r="I38" s="8"/>
      <c r="L38" s="1"/>
    </row>
    <row r="39" spans="1:12" ht="30" customHeight="1">
      <c r="A39" s="3"/>
      <c r="B39" s="5"/>
      <c r="C39" s="5"/>
      <c r="D39" s="5"/>
      <c r="E39" s="3"/>
      <c r="F39" s="3"/>
      <c r="G39" s="3"/>
      <c r="H39" s="8"/>
      <c r="I39" s="8"/>
      <c r="L39" s="1"/>
    </row>
    <row r="40" ht="30" customHeight="1">
      <c r="D40" s="10"/>
    </row>
    <row r="42" ht="30" customHeight="1">
      <c r="D42" s="20"/>
    </row>
  </sheetData>
  <sheetProtection/>
  <mergeCells count="7">
    <mergeCell ref="A34:C34"/>
    <mergeCell ref="A36:C36"/>
    <mergeCell ref="A1:I1"/>
    <mergeCell ref="A24:I24"/>
    <mergeCell ref="A32:C32"/>
    <mergeCell ref="A22:C22"/>
    <mergeCell ref="A5:C5"/>
  </mergeCells>
  <printOptions horizontalCentered="1"/>
  <pageMargins left="0" right="0" top="0.72" bottom="0.1968503937007874" header="0" footer="0"/>
  <pageSetup horizontalDpi="600" verticalDpi="600" orientation="landscape" paperSize="9" scale="50" r:id="rId1"/>
  <headerFooter>
    <oddHeader>&amp;C&amp;"Bookman Old Style,Negrito"&amp;16ASSOCIAÇÃO DOS DEFICIENTES VISUAIS DO ESTADO DE GOIÁS - ADVEG
CNPJ 00.037.754/0001-16
PRESTAÇÃO DE CONTAS - 01/07/2016 a 30/09/2016 - 3º TIMESTRE/2016</oddHeader>
    <oddFooter>&amp;L&amp;P /&amp;N&amp;R&amp;D</oddFooter>
  </headerFooter>
  <ignoredErrors>
    <ignoredError sqref="H2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31"/>
  <sheetViews>
    <sheetView showGridLines="0" zoomScale="70" zoomScaleNormal="70" zoomScaleSheetLayoutView="70" workbookViewId="0" topLeftCell="A7">
      <selection activeCell="G16" sqref="G16"/>
    </sheetView>
  </sheetViews>
  <sheetFormatPr defaultColWidth="9.140625" defaultRowHeight="30" customHeight="1"/>
  <cols>
    <col min="1" max="1" width="52.8515625" style="7" bestFit="1" customWidth="1"/>
    <col min="2" max="2" width="27.8515625" style="7" customWidth="1"/>
    <col min="3" max="3" width="36.421875" style="7" customWidth="1"/>
    <col min="4" max="7" width="17.7109375" style="7" customWidth="1"/>
    <col min="8" max="9" width="17.7109375" style="9" customWidth="1"/>
    <col min="10" max="10" width="4.57421875" style="1" bestFit="1" customWidth="1"/>
    <col min="11" max="11" width="9.140625" style="1" customWidth="1"/>
    <col min="12" max="12" width="13.28125" style="11" bestFit="1" customWidth="1"/>
    <col min="13" max="13" width="9.140625" style="1" customWidth="1"/>
    <col min="14" max="14" width="13.28125" style="1" bestFit="1" customWidth="1"/>
    <col min="15" max="16384" width="9.140625" style="1" customWidth="1"/>
  </cols>
  <sheetData>
    <row r="1" spans="1:9" ht="24.75" customHeight="1" thickBot="1">
      <c r="A1" s="185" t="s">
        <v>61</v>
      </c>
      <c r="B1" s="186"/>
      <c r="C1" s="186"/>
      <c r="D1" s="186"/>
      <c r="E1" s="186"/>
      <c r="F1" s="186"/>
      <c r="G1" s="186"/>
      <c r="H1" s="186"/>
      <c r="I1" s="187"/>
    </row>
    <row r="2" spans="1:9" ht="36" customHeight="1" thickBot="1">
      <c r="A2" s="136" t="s">
        <v>46</v>
      </c>
      <c r="B2" s="136" t="s">
        <v>48</v>
      </c>
      <c r="C2" s="136" t="s">
        <v>49</v>
      </c>
      <c r="D2" s="131" t="s">
        <v>163</v>
      </c>
      <c r="E2" s="137" t="s">
        <v>164</v>
      </c>
      <c r="F2" s="137" t="s">
        <v>165</v>
      </c>
      <c r="G2" s="137" t="s">
        <v>166</v>
      </c>
      <c r="H2" s="137" t="s">
        <v>44</v>
      </c>
      <c r="I2" s="137" t="s">
        <v>167</v>
      </c>
    </row>
    <row r="3" spans="1:9" ht="30" customHeight="1">
      <c r="A3" s="21" t="s">
        <v>62</v>
      </c>
      <c r="B3" s="36" t="s">
        <v>21</v>
      </c>
      <c r="C3" s="43" t="s">
        <v>30</v>
      </c>
      <c r="D3" s="139">
        <v>810.76</v>
      </c>
      <c r="E3" s="59">
        <v>219.49</v>
      </c>
      <c r="F3" s="59">
        <v>222.16</v>
      </c>
      <c r="G3" s="57">
        <v>214.8</v>
      </c>
      <c r="H3" s="58">
        <f aca="true" t="shared" si="0" ref="H3:H9">E3+F3+G3</f>
        <v>656.45</v>
      </c>
      <c r="I3" s="139">
        <f aca="true" t="shared" si="1" ref="I3:I23">D3+H3</f>
        <v>1467.21</v>
      </c>
    </row>
    <row r="4" spans="1:9" ht="30" customHeight="1">
      <c r="A4" s="21" t="s">
        <v>180</v>
      </c>
      <c r="B4" s="36" t="s">
        <v>17</v>
      </c>
      <c r="C4" s="43" t="s">
        <v>30</v>
      </c>
      <c r="D4" s="139">
        <v>0</v>
      </c>
      <c r="E4" s="59">
        <v>1029</v>
      </c>
      <c r="F4" s="59">
        <v>1029</v>
      </c>
      <c r="G4" s="57">
        <v>1029</v>
      </c>
      <c r="H4" s="58">
        <f t="shared" si="0"/>
        <v>3087</v>
      </c>
      <c r="I4" s="139">
        <f t="shared" si="1"/>
        <v>3087</v>
      </c>
    </row>
    <row r="5" spans="1:9" ht="30" customHeight="1">
      <c r="A5" s="21" t="s">
        <v>186</v>
      </c>
      <c r="B5" s="36" t="s">
        <v>17</v>
      </c>
      <c r="C5" s="43" t="s">
        <v>30</v>
      </c>
      <c r="D5" s="139">
        <v>0</v>
      </c>
      <c r="E5" s="59">
        <v>0</v>
      </c>
      <c r="F5" s="59">
        <v>247.32</v>
      </c>
      <c r="G5" s="57">
        <v>247.32</v>
      </c>
      <c r="H5" s="58">
        <f t="shared" si="0"/>
        <v>494.64</v>
      </c>
      <c r="I5" s="139">
        <f>D5+H5</f>
        <v>494.64</v>
      </c>
    </row>
    <row r="6" spans="1:9" ht="30" customHeight="1">
      <c r="A6" s="21" t="s">
        <v>187</v>
      </c>
      <c r="B6" s="36" t="s">
        <v>17</v>
      </c>
      <c r="C6" s="43" t="s">
        <v>30</v>
      </c>
      <c r="D6" s="139">
        <v>0</v>
      </c>
      <c r="E6" s="59">
        <v>0</v>
      </c>
      <c r="F6" s="59">
        <v>317.1</v>
      </c>
      <c r="G6" s="57">
        <v>313.1</v>
      </c>
      <c r="H6" s="58">
        <f t="shared" si="0"/>
        <v>630.2</v>
      </c>
      <c r="I6" s="139">
        <f t="shared" si="1"/>
        <v>630.2</v>
      </c>
    </row>
    <row r="7" spans="1:9" ht="30" customHeight="1">
      <c r="A7" s="21" t="s">
        <v>133</v>
      </c>
      <c r="B7" s="36" t="s">
        <v>18</v>
      </c>
      <c r="C7" s="43" t="s">
        <v>30</v>
      </c>
      <c r="D7" s="139">
        <v>348.13</v>
      </c>
      <c r="E7" s="59">
        <v>0</v>
      </c>
      <c r="F7" s="59">
        <v>0</v>
      </c>
      <c r="G7" s="57">
        <v>0</v>
      </c>
      <c r="H7" s="58">
        <f t="shared" si="0"/>
        <v>0</v>
      </c>
      <c r="I7" s="139">
        <f>D7+H7</f>
        <v>348.13</v>
      </c>
    </row>
    <row r="8" spans="1:9" ht="30" customHeight="1">
      <c r="A8" s="21" t="s">
        <v>63</v>
      </c>
      <c r="B8" s="36" t="s">
        <v>19</v>
      </c>
      <c r="C8" s="36" t="s">
        <v>30</v>
      </c>
      <c r="D8" s="139">
        <v>355.3</v>
      </c>
      <c r="E8" s="57">
        <v>29</v>
      </c>
      <c r="F8" s="57">
        <v>72.5</v>
      </c>
      <c r="G8" s="57">
        <v>69.5</v>
      </c>
      <c r="H8" s="58">
        <f t="shared" si="0"/>
        <v>171</v>
      </c>
      <c r="I8" s="139">
        <f t="shared" si="1"/>
        <v>526.3</v>
      </c>
    </row>
    <row r="9" spans="1:9" ht="30" customHeight="1">
      <c r="A9" s="21" t="s">
        <v>108</v>
      </c>
      <c r="B9" s="36" t="s">
        <v>123</v>
      </c>
      <c r="C9" s="36" t="s">
        <v>150</v>
      </c>
      <c r="D9" s="139">
        <v>100</v>
      </c>
      <c r="E9" s="57">
        <v>0</v>
      </c>
      <c r="F9" s="57">
        <v>0</v>
      </c>
      <c r="G9" s="57">
        <v>0</v>
      </c>
      <c r="H9" s="58">
        <f t="shared" si="0"/>
        <v>0</v>
      </c>
      <c r="I9" s="139">
        <f>D9+H9</f>
        <v>100</v>
      </c>
    </row>
    <row r="10" spans="1:12" s="6" customFormat="1" ht="30" customHeight="1">
      <c r="A10" s="21" t="s">
        <v>64</v>
      </c>
      <c r="B10" s="36" t="s">
        <v>18</v>
      </c>
      <c r="C10" s="36" t="s">
        <v>30</v>
      </c>
      <c r="D10" s="139">
        <v>150</v>
      </c>
      <c r="E10" s="57">
        <v>0</v>
      </c>
      <c r="F10" s="57">
        <v>0</v>
      </c>
      <c r="G10" s="57">
        <v>0</v>
      </c>
      <c r="H10" s="58">
        <f aca="true" t="shared" si="2" ref="H10:H23">E10+F10+G10</f>
        <v>0</v>
      </c>
      <c r="I10" s="139">
        <f t="shared" si="1"/>
        <v>150</v>
      </c>
      <c r="L10" s="16"/>
    </row>
    <row r="11" spans="1:12" s="6" customFormat="1" ht="30" customHeight="1">
      <c r="A11" s="21" t="s">
        <v>36</v>
      </c>
      <c r="B11" s="36" t="s">
        <v>18</v>
      </c>
      <c r="C11" s="36" t="s">
        <v>124</v>
      </c>
      <c r="D11" s="139">
        <v>480</v>
      </c>
      <c r="E11" s="57">
        <v>0</v>
      </c>
      <c r="F11" s="57">
        <v>350</v>
      </c>
      <c r="G11" s="57">
        <v>0</v>
      </c>
      <c r="H11" s="61">
        <f t="shared" si="2"/>
        <v>350</v>
      </c>
      <c r="I11" s="139">
        <f t="shared" si="1"/>
        <v>830</v>
      </c>
      <c r="L11" s="16"/>
    </row>
    <row r="12" spans="1:12" s="6" customFormat="1" ht="30">
      <c r="A12" s="21" t="s">
        <v>157</v>
      </c>
      <c r="B12" s="36" t="s">
        <v>18</v>
      </c>
      <c r="C12" s="36" t="s">
        <v>162</v>
      </c>
      <c r="D12" s="139">
        <v>1380.9</v>
      </c>
      <c r="E12" s="59">
        <v>187.15</v>
      </c>
      <c r="F12" s="59">
        <v>187.15</v>
      </c>
      <c r="G12" s="57">
        <v>187.15</v>
      </c>
      <c r="H12" s="61">
        <f t="shared" si="2"/>
        <v>561.45</v>
      </c>
      <c r="I12" s="139">
        <f t="shared" si="1"/>
        <v>1942.3500000000001</v>
      </c>
      <c r="L12" s="16"/>
    </row>
    <row r="13" spans="1:12" s="6" customFormat="1" ht="30" customHeight="1">
      <c r="A13" s="21" t="s">
        <v>158</v>
      </c>
      <c r="B13" s="36" t="s">
        <v>18</v>
      </c>
      <c r="C13" s="36" t="s">
        <v>159</v>
      </c>
      <c r="D13" s="139">
        <v>945</v>
      </c>
      <c r="E13" s="59">
        <v>0</v>
      </c>
      <c r="F13" s="59">
        <v>0</v>
      </c>
      <c r="G13" s="57">
        <v>0</v>
      </c>
      <c r="H13" s="61">
        <f t="shared" si="2"/>
        <v>0</v>
      </c>
      <c r="I13" s="139">
        <f t="shared" si="1"/>
        <v>945</v>
      </c>
      <c r="L13" s="16"/>
    </row>
    <row r="14" spans="1:12" s="6" customFormat="1" ht="30" customHeight="1">
      <c r="A14" s="21" t="s">
        <v>114</v>
      </c>
      <c r="B14" s="36" t="s">
        <v>18</v>
      </c>
      <c r="C14" s="36" t="s">
        <v>125</v>
      </c>
      <c r="D14" s="139">
        <v>179</v>
      </c>
      <c r="E14" s="57">
        <v>0</v>
      </c>
      <c r="F14" s="57">
        <v>0</v>
      </c>
      <c r="G14" s="57">
        <v>0</v>
      </c>
      <c r="H14" s="61">
        <f t="shared" si="2"/>
        <v>0</v>
      </c>
      <c r="I14" s="139">
        <f t="shared" si="1"/>
        <v>179</v>
      </c>
      <c r="L14" s="16"/>
    </row>
    <row r="15" spans="1:12" s="6" customFormat="1" ht="30" customHeight="1">
      <c r="A15" s="21" t="s">
        <v>200</v>
      </c>
      <c r="B15" s="36" t="s">
        <v>18</v>
      </c>
      <c r="C15" s="36" t="s">
        <v>30</v>
      </c>
      <c r="D15" s="139">
        <v>0</v>
      </c>
      <c r="E15" s="57">
        <v>0</v>
      </c>
      <c r="F15" s="57">
        <v>0</v>
      </c>
      <c r="G15" s="57">
        <v>165.39</v>
      </c>
      <c r="H15" s="61">
        <f t="shared" si="2"/>
        <v>165.39</v>
      </c>
      <c r="I15" s="139">
        <f t="shared" si="1"/>
        <v>165.39</v>
      </c>
      <c r="L15" s="16"/>
    </row>
    <row r="16" spans="1:12" s="6" customFormat="1" ht="30" customHeight="1">
      <c r="A16" s="21" t="s">
        <v>40</v>
      </c>
      <c r="B16" s="36" t="s">
        <v>18</v>
      </c>
      <c r="C16" s="36" t="s">
        <v>148</v>
      </c>
      <c r="D16" s="139">
        <v>397.92</v>
      </c>
      <c r="E16" s="57">
        <v>0</v>
      </c>
      <c r="F16" s="57">
        <v>0</v>
      </c>
      <c r="G16" s="57">
        <v>0</v>
      </c>
      <c r="H16" s="58">
        <f t="shared" si="2"/>
        <v>0</v>
      </c>
      <c r="I16" s="139">
        <f t="shared" si="1"/>
        <v>397.92</v>
      </c>
      <c r="L16" s="16"/>
    </row>
    <row r="17" spans="1:12" s="6" customFormat="1" ht="30" customHeight="1">
      <c r="A17" s="21" t="s">
        <v>117</v>
      </c>
      <c r="B17" s="36" t="s">
        <v>18</v>
      </c>
      <c r="C17" s="36" t="s">
        <v>30</v>
      </c>
      <c r="D17" s="140">
        <v>0</v>
      </c>
      <c r="E17" s="60">
        <v>0</v>
      </c>
      <c r="F17" s="60">
        <v>1212.5</v>
      </c>
      <c r="G17" s="60">
        <v>0</v>
      </c>
      <c r="H17" s="61">
        <f t="shared" si="2"/>
        <v>1212.5</v>
      </c>
      <c r="I17" s="140">
        <f t="shared" si="1"/>
        <v>1212.5</v>
      </c>
      <c r="L17" s="16"/>
    </row>
    <row r="18" spans="1:12" s="6" customFormat="1" ht="45">
      <c r="A18" s="21" t="s">
        <v>134</v>
      </c>
      <c r="B18" s="36" t="s">
        <v>18</v>
      </c>
      <c r="C18" s="36" t="s">
        <v>160</v>
      </c>
      <c r="D18" s="140">
        <v>1392</v>
      </c>
      <c r="E18" s="60">
        <v>0</v>
      </c>
      <c r="F18" s="60">
        <v>0</v>
      </c>
      <c r="G18" s="60">
        <v>0</v>
      </c>
      <c r="H18" s="61">
        <f t="shared" si="2"/>
        <v>0</v>
      </c>
      <c r="I18" s="140">
        <f t="shared" si="1"/>
        <v>1392</v>
      </c>
      <c r="L18" s="16"/>
    </row>
    <row r="19" spans="1:12" s="6" customFormat="1" ht="30" customHeight="1">
      <c r="A19" s="21" t="s">
        <v>135</v>
      </c>
      <c r="B19" s="36" t="s">
        <v>18</v>
      </c>
      <c r="C19" s="36" t="s">
        <v>151</v>
      </c>
      <c r="D19" s="140">
        <v>50</v>
      </c>
      <c r="E19" s="60">
        <v>0</v>
      </c>
      <c r="F19" s="60">
        <v>0</v>
      </c>
      <c r="G19" s="60">
        <v>0</v>
      </c>
      <c r="H19" s="61">
        <f t="shared" si="2"/>
        <v>0</v>
      </c>
      <c r="I19" s="140">
        <f t="shared" si="1"/>
        <v>50</v>
      </c>
      <c r="L19" s="16"/>
    </row>
    <row r="20" spans="1:12" s="6" customFormat="1" ht="30" customHeight="1">
      <c r="A20" s="21" t="s">
        <v>181</v>
      </c>
      <c r="B20" s="36" t="s">
        <v>18</v>
      </c>
      <c r="C20" s="36" t="s">
        <v>184</v>
      </c>
      <c r="D20" s="140">
        <v>0</v>
      </c>
      <c r="E20" s="60">
        <v>240</v>
      </c>
      <c r="F20" s="60">
        <v>0</v>
      </c>
      <c r="G20" s="60">
        <v>0</v>
      </c>
      <c r="H20" s="61">
        <f t="shared" si="2"/>
        <v>240</v>
      </c>
      <c r="I20" s="140">
        <f t="shared" si="1"/>
        <v>240</v>
      </c>
      <c r="L20" s="16"/>
    </row>
    <row r="21" spans="1:12" s="6" customFormat="1" ht="30" customHeight="1">
      <c r="A21" s="21" t="s">
        <v>182</v>
      </c>
      <c r="B21" s="36" t="s">
        <v>18</v>
      </c>
      <c r="C21" s="36" t="s">
        <v>183</v>
      </c>
      <c r="D21" s="140">
        <v>0</v>
      </c>
      <c r="E21" s="60">
        <v>100</v>
      </c>
      <c r="F21" s="60">
        <v>0</v>
      </c>
      <c r="G21" s="60">
        <v>0</v>
      </c>
      <c r="H21" s="61">
        <f t="shared" si="2"/>
        <v>100</v>
      </c>
      <c r="I21" s="140">
        <f t="shared" si="1"/>
        <v>100</v>
      </c>
      <c r="L21" s="16"/>
    </row>
    <row r="22" spans="1:12" s="6" customFormat="1" ht="30" customHeight="1">
      <c r="A22" s="21" t="s">
        <v>102</v>
      </c>
      <c r="B22" s="36" t="s">
        <v>35</v>
      </c>
      <c r="C22" s="36" t="s">
        <v>152</v>
      </c>
      <c r="D22" s="140">
        <v>12818.45</v>
      </c>
      <c r="E22" s="60">
        <v>1488.1</v>
      </c>
      <c r="F22" s="60">
        <v>714.28</v>
      </c>
      <c r="G22" s="60">
        <v>476.19</v>
      </c>
      <c r="H22" s="61">
        <f t="shared" si="2"/>
        <v>2678.57</v>
      </c>
      <c r="I22" s="140">
        <f t="shared" si="1"/>
        <v>15497.02</v>
      </c>
      <c r="L22" s="16"/>
    </row>
    <row r="23" spans="1:12" s="6" customFormat="1" ht="30" customHeight="1" thickBot="1">
      <c r="A23" s="21" t="s">
        <v>13</v>
      </c>
      <c r="B23" s="36" t="s">
        <v>35</v>
      </c>
      <c r="C23" s="36" t="s">
        <v>146</v>
      </c>
      <c r="D23" s="140">
        <v>5568</v>
      </c>
      <c r="E23" s="60">
        <v>928</v>
      </c>
      <c r="F23" s="60">
        <v>928</v>
      </c>
      <c r="G23" s="60">
        <v>928</v>
      </c>
      <c r="H23" s="61">
        <f t="shared" si="2"/>
        <v>2784</v>
      </c>
      <c r="I23" s="140">
        <f t="shared" si="1"/>
        <v>8352</v>
      </c>
      <c r="L23" s="16"/>
    </row>
    <row r="24" spans="1:12" s="6" customFormat="1" ht="30" customHeight="1" thickBot="1">
      <c r="A24" s="182" t="s">
        <v>65</v>
      </c>
      <c r="B24" s="183"/>
      <c r="C24" s="184"/>
      <c r="D24" s="119">
        <f aca="true" t="shared" si="3" ref="D24:I24">SUM(D3:D23)</f>
        <v>24975.46</v>
      </c>
      <c r="E24" s="53">
        <f t="shared" si="3"/>
        <v>4220.74</v>
      </c>
      <c r="F24" s="53">
        <f t="shared" si="3"/>
        <v>5280.01</v>
      </c>
      <c r="G24" s="53">
        <f t="shared" si="3"/>
        <v>3630.45</v>
      </c>
      <c r="H24" s="54">
        <f t="shared" si="3"/>
        <v>13131.2</v>
      </c>
      <c r="I24" s="119">
        <f t="shared" si="3"/>
        <v>38106.66</v>
      </c>
      <c r="L24" s="16"/>
    </row>
    <row r="25" spans="1:12" s="6" customFormat="1" ht="8.25" customHeight="1">
      <c r="A25" s="49"/>
      <c r="B25" s="49"/>
      <c r="C25" s="49"/>
      <c r="D25" s="50"/>
      <c r="E25" s="51"/>
      <c r="F25" s="51"/>
      <c r="G25" s="51"/>
      <c r="H25" s="51"/>
      <c r="I25" s="52"/>
      <c r="L25" s="16"/>
    </row>
    <row r="26" spans="1:12" ht="30" customHeight="1">
      <c r="A26" s="3"/>
      <c r="B26" s="5"/>
      <c r="C26" s="5"/>
      <c r="D26" s="5"/>
      <c r="E26" s="3"/>
      <c r="F26" s="3"/>
      <c r="G26" s="3"/>
      <c r="H26" s="8"/>
      <c r="L26" s="1"/>
    </row>
    <row r="27" spans="1:12" ht="30" customHeight="1">
      <c r="A27" s="3"/>
      <c r="B27" s="5"/>
      <c r="C27" s="5"/>
      <c r="D27" s="5"/>
      <c r="E27" s="3"/>
      <c r="F27" s="3"/>
      <c r="G27" s="3"/>
      <c r="H27" s="8"/>
      <c r="I27" s="8"/>
      <c r="L27" s="1"/>
    </row>
    <row r="28" spans="1:12" ht="30" customHeight="1">
      <c r="A28" s="3"/>
      <c r="B28" s="5"/>
      <c r="C28" s="5"/>
      <c r="D28" s="5"/>
      <c r="E28" s="3"/>
      <c r="F28" s="3"/>
      <c r="G28" s="3"/>
      <c r="H28" s="8"/>
      <c r="I28" s="8"/>
      <c r="L28" s="1"/>
    </row>
    <row r="29" ht="30" customHeight="1">
      <c r="D29" s="10"/>
    </row>
    <row r="31" ht="30" customHeight="1">
      <c r="D31" s="20"/>
    </row>
  </sheetData>
  <sheetProtection/>
  <mergeCells count="2">
    <mergeCell ref="A1:I1"/>
    <mergeCell ref="A24:C24"/>
  </mergeCells>
  <printOptions horizontalCentered="1"/>
  <pageMargins left="0" right="0" top="0.72" bottom="0.1968503937007874" header="0" footer="0"/>
  <pageSetup horizontalDpi="600" verticalDpi="600" orientation="landscape" paperSize="9" scale="50" r:id="rId1"/>
  <headerFooter>
    <oddHeader>&amp;C&amp;"Bookman Old Style,Negrito"&amp;16ASSOCIAÇÃO DOS DEFICIENTES VISUAIS DO ESTADO DE GOIÁS - ADVEG
CNPJ 00.037.754/0001-16
PRESTAÇÃO DE CONTAS - 01/07/2016 a 30/09/2016 - 3º TIMESTRE/2016</oddHeader>
    <oddFooter>&amp;L&amp;P /&amp;N&amp;R&amp;D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30"/>
  <sheetViews>
    <sheetView showGridLines="0" zoomScale="70" zoomScaleNormal="70" zoomScaleSheetLayoutView="70" workbookViewId="0" topLeftCell="A1">
      <selection activeCell="A15" sqref="A15:IV15"/>
    </sheetView>
  </sheetViews>
  <sheetFormatPr defaultColWidth="9.140625" defaultRowHeight="30" customHeight="1"/>
  <cols>
    <col min="1" max="1" width="52.8515625" style="7" bestFit="1" customWidth="1"/>
    <col min="2" max="2" width="27.8515625" style="7" customWidth="1"/>
    <col min="3" max="3" width="36.421875" style="7" customWidth="1"/>
    <col min="4" max="7" width="17.7109375" style="7" customWidth="1"/>
    <col min="8" max="9" width="17.7109375" style="9" customWidth="1"/>
    <col min="10" max="10" width="4.57421875" style="1" bestFit="1" customWidth="1"/>
    <col min="11" max="11" width="9.140625" style="1" customWidth="1"/>
    <col min="12" max="12" width="13.28125" style="11" bestFit="1" customWidth="1"/>
    <col min="13" max="13" width="9.140625" style="1" customWidth="1"/>
    <col min="14" max="14" width="13.28125" style="1" bestFit="1" customWidth="1"/>
    <col min="15" max="16384" width="9.140625" style="1" customWidth="1"/>
  </cols>
  <sheetData>
    <row r="1" spans="1:9" ht="24.75" customHeight="1" thickBot="1">
      <c r="A1" s="185" t="s">
        <v>71</v>
      </c>
      <c r="B1" s="186"/>
      <c r="C1" s="186"/>
      <c r="D1" s="186"/>
      <c r="E1" s="186"/>
      <c r="F1" s="186"/>
      <c r="G1" s="186"/>
      <c r="H1" s="186"/>
      <c r="I1" s="187"/>
    </row>
    <row r="2" spans="1:9" ht="36" customHeight="1" thickBot="1">
      <c r="A2" s="136" t="s">
        <v>46</v>
      </c>
      <c r="B2" s="136" t="s">
        <v>48</v>
      </c>
      <c r="C2" s="136" t="s">
        <v>49</v>
      </c>
      <c r="D2" s="131" t="s">
        <v>163</v>
      </c>
      <c r="E2" s="137" t="s">
        <v>164</v>
      </c>
      <c r="F2" s="137" t="s">
        <v>165</v>
      </c>
      <c r="G2" s="137" t="s">
        <v>166</v>
      </c>
      <c r="H2" s="137" t="s">
        <v>44</v>
      </c>
      <c r="I2" s="137" t="s">
        <v>167</v>
      </c>
    </row>
    <row r="3" spans="1:9" ht="30" customHeight="1">
      <c r="A3" s="21" t="s">
        <v>73</v>
      </c>
      <c r="B3" s="36" t="s">
        <v>19</v>
      </c>
      <c r="C3" s="36" t="s">
        <v>30</v>
      </c>
      <c r="D3" s="139">
        <v>48.35</v>
      </c>
      <c r="E3" s="57">
        <v>0</v>
      </c>
      <c r="F3" s="57">
        <v>0</v>
      </c>
      <c r="G3" s="57">
        <v>0</v>
      </c>
      <c r="H3" s="58">
        <f aca="true" t="shared" si="0" ref="H3:H15">E3+F3+G3</f>
        <v>0</v>
      </c>
      <c r="I3" s="139">
        <f>(D3+H3)</f>
        <v>48.35</v>
      </c>
    </row>
    <row r="4" spans="1:9" ht="30" customHeight="1">
      <c r="A4" s="21" t="s">
        <v>136</v>
      </c>
      <c r="B4" s="36" t="s">
        <v>18</v>
      </c>
      <c r="C4" s="36" t="s">
        <v>30</v>
      </c>
      <c r="D4" s="139">
        <v>2024.75</v>
      </c>
      <c r="E4" s="57">
        <v>0</v>
      </c>
      <c r="F4" s="57">
        <v>0</v>
      </c>
      <c r="G4" s="57">
        <v>0</v>
      </c>
      <c r="H4" s="58">
        <f>E4+F4+G4</f>
        <v>0</v>
      </c>
      <c r="I4" s="139">
        <f>D4+H4</f>
        <v>2024.75</v>
      </c>
    </row>
    <row r="5" spans="1:9" ht="30" customHeight="1">
      <c r="A5" s="21" t="s">
        <v>137</v>
      </c>
      <c r="B5" s="36" t="s">
        <v>18</v>
      </c>
      <c r="C5" s="36" t="s">
        <v>30</v>
      </c>
      <c r="D5" s="139">
        <v>5000</v>
      </c>
      <c r="E5" s="57">
        <v>0</v>
      </c>
      <c r="F5" s="57">
        <v>0</v>
      </c>
      <c r="G5" s="57">
        <v>0</v>
      </c>
      <c r="H5" s="58">
        <f>E5+F5+G5</f>
        <v>0</v>
      </c>
      <c r="I5" s="139">
        <f>D5+H5</f>
        <v>5000</v>
      </c>
    </row>
    <row r="6" spans="1:9" ht="30" customHeight="1">
      <c r="A6" s="21" t="s">
        <v>117</v>
      </c>
      <c r="B6" s="36" t="s">
        <v>20</v>
      </c>
      <c r="C6" s="38" t="s">
        <v>30</v>
      </c>
      <c r="D6" s="139">
        <v>3374</v>
      </c>
      <c r="E6" s="57">
        <v>0</v>
      </c>
      <c r="F6" s="57">
        <v>0</v>
      </c>
      <c r="G6" s="57">
        <v>0</v>
      </c>
      <c r="H6" s="58">
        <f t="shared" si="0"/>
        <v>0</v>
      </c>
      <c r="I6" s="139">
        <f aca="true" t="shared" si="1" ref="I6:I15">D6+H6</f>
        <v>3374</v>
      </c>
    </row>
    <row r="7" spans="1:12" s="6" customFormat="1" ht="30" customHeight="1">
      <c r="A7" s="21" t="s">
        <v>108</v>
      </c>
      <c r="B7" s="36" t="s">
        <v>123</v>
      </c>
      <c r="C7" s="36" t="s">
        <v>30</v>
      </c>
      <c r="D7" s="139">
        <v>26</v>
      </c>
      <c r="E7" s="57">
        <v>0</v>
      </c>
      <c r="F7" s="57">
        <v>0</v>
      </c>
      <c r="G7" s="57">
        <v>0</v>
      </c>
      <c r="H7" s="58">
        <f t="shared" si="0"/>
        <v>0</v>
      </c>
      <c r="I7" s="139">
        <f t="shared" si="1"/>
        <v>26</v>
      </c>
      <c r="L7" s="16"/>
    </row>
    <row r="8" spans="1:12" s="6" customFormat="1" ht="30" customHeight="1">
      <c r="A8" s="39" t="s">
        <v>126</v>
      </c>
      <c r="B8" s="40" t="s">
        <v>22</v>
      </c>
      <c r="C8" s="40" t="s">
        <v>30</v>
      </c>
      <c r="D8" s="140">
        <v>2500</v>
      </c>
      <c r="E8" s="60">
        <v>0</v>
      </c>
      <c r="F8" s="60">
        <v>0</v>
      </c>
      <c r="G8" s="60">
        <v>0</v>
      </c>
      <c r="H8" s="58">
        <f t="shared" si="0"/>
        <v>0</v>
      </c>
      <c r="I8" s="140">
        <f t="shared" si="1"/>
        <v>2500</v>
      </c>
      <c r="L8" s="16"/>
    </row>
    <row r="9" spans="1:12" s="6" customFormat="1" ht="30" customHeight="1">
      <c r="A9" s="39" t="s">
        <v>118</v>
      </c>
      <c r="B9" s="40" t="s">
        <v>18</v>
      </c>
      <c r="C9" s="40" t="s">
        <v>30</v>
      </c>
      <c r="D9" s="140">
        <v>300</v>
      </c>
      <c r="E9" s="60">
        <v>0</v>
      </c>
      <c r="F9" s="60">
        <v>0</v>
      </c>
      <c r="G9" s="60">
        <v>0</v>
      </c>
      <c r="H9" s="58">
        <f t="shared" si="0"/>
        <v>0</v>
      </c>
      <c r="I9" s="140">
        <f t="shared" si="1"/>
        <v>300</v>
      </c>
      <c r="L9" s="16"/>
    </row>
    <row r="10" spans="1:12" s="6" customFormat="1" ht="30" customHeight="1">
      <c r="A10" s="39" t="s">
        <v>119</v>
      </c>
      <c r="B10" s="40" t="s">
        <v>18</v>
      </c>
      <c r="C10" s="40" t="s">
        <v>127</v>
      </c>
      <c r="D10" s="140">
        <v>1050</v>
      </c>
      <c r="E10" s="60">
        <v>0</v>
      </c>
      <c r="F10" s="60">
        <v>0</v>
      </c>
      <c r="G10" s="60">
        <v>0</v>
      </c>
      <c r="H10" s="58">
        <f t="shared" si="0"/>
        <v>0</v>
      </c>
      <c r="I10" s="140">
        <f t="shared" si="1"/>
        <v>1050</v>
      </c>
      <c r="L10" s="16"/>
    </row>
    <row r="11" spans="1:12" s="6" customFormat="1" ht="30" customHeight="1">
      <c r="A11" s="39" t="s">
        <v>120</v>
      </c>
      <c r="B11" s="40" t="s">
        <v>18</v>
      </c>
      <c r="C11" s="40" t="s">
        <v>128</v>
      </c>
      <c r="D11" s="140">
        <v>460</v>
      </c>
      <c r="E11" s="60">
        <v>0</v>
      </c>
      <c r="F11" s="60">
        <v>0</v>
      </c>
      <c r="G11" s="60">
        <v>0</v>
      </c>
      <c r="H11" s="58">
        <f t="shared" si="0"/>
        <v>0</v>
      </c>
      <c r="I11" s="140">
        <f t="shared" si="1"/>
        <v>460</v>
      </c>
      <c r="L11" s="16"/>
    </row>
    <row r="12" spans="1:12" s="6" customFormat="1" ht="30" customHeight="1">
      <c r="A12" s="39" t="s">
        <v>112</v>
      </c>
      <c r="B12" s="40" t="s">
        <v>18</v>
      </c>
      <c r="C12" s="40" t="s">
        <v>139</v>
      </c>
      <c r="D12" s="140">
        <v>6250</v>
      </c>
      <c r="E12" s="60">
        <v>0</v>
      </c>
      <c r="F12" s="60">
        <v>0</v>
      </c>
      <c r="G12" s="60">
        <v>0</v>
      </c>
      <c r="H12" s="58">
        <f t="shared" si="0"/>
        <v>0</v>
      </c>
      <c r="I12" s="140">
        <f t="shared" si="1"/>
        <v>6250</v>
      </c>
      <c r="L12" s="16"/>
    </row>
    <row r="13" spans="1:12" s="6" customFormat="1" ht="30" customHeight="1">
      <c r="A13" s="39" t="s">
        <v>134</v>
      </c>
      <c r="B13" s="40" t="s">
        <v>18</v>
      </c>
      <c r="C13" s="40" t="s">
        <v>161</v>
      </c>
      <c r="D13" s="140">
        <v>3000</v>
      </c>
      <c r="E13" s="60">
        <v>0</v>
      </c>
      <c r="F13" s="60">
        <v>0</v>
      </c>
      <c r="G13" s="60">
        <v>0</v>
      </c>
      <c r="H13" s="58">
        <f t="shared" si="0"/>
        <v>0</v>
      </c>
      <c r="I13" s="140">
        <f t="shared" si="1"/>
        <v>3000</v>
      </c>
      <c r="L13" s="16"/>
    </row>
    <row r="14" spans="1:12" s="6" customFormat="1" ht="30" customHeight="1">
      <c r="A14" s="39" t="s">
        <v>102</v>
      </c>
      <c r="B14" s="40" t="s">
        <v>35</v>
      </c>
      <c r="C14" s="40" t="s">
        <v>130</v>
      </c>
      <c r="D14" s="140">
        <v>11232.24</v>
      </c>
      <c r="E14" s="60">
        <v>0</v>
      </c>
      <c r="F14" s="60">
        <v>0</v>
      </c>
      <c r="G14" s="60">
        <v>0</v>
      </c>
      <c r="H14" s="58">
        <f t="shared" si="0"/>
        <v>0</v>
      </c>
      <c r="I14" s="140">
        <f t="shared" si="1"/>
        <v>11232.24</v>
      </c>
      <c r="L14" s="16"/>
    </row>
    <row r="15" spans="1:12" s="6" customFormat="1" ht="30" customHeight="1" thickBot="1">
      <c r="A15" s="21" t="s">
        <v>121</v>
      </c>
      <c r="B15" s="36" t="s">
        <v>18</v>
      </c>
      <c r="C15" s="36" t="s">
        <v>129</v>
      </c>
      <c r="D15" s="140">
        <v>760</v>
      </c>
      <c r="E15" s="60">
        <v>0</v>
      </c>
      <c r="F15" s="60">
        <v>0</v>
      </c>
      <c r="G15" s="60">
        <v>0</v>
      </c>
      <c r="H15" s="65">
        <f t="shared" si="0"/>
        <v>0</v>
      </c>
      <c r="I15" s="140">
        <f t="shared" si="1"/>
        <v>760</v>
      </c>
      <c r="L15" s="16"/>
    </row>
    <row r="16" spans="1:12" s="6" customFormat="1" ht="30" customHeight="1" thickBot="1">
      <c r="A16" s="182" t="s">
        <v>72</v>
      </c>
      <c r="B16" s="183"/>
      <c r="C16" s="184"/>
      <c r="D16" s="119">
        <f aca="true" t="shared" si="2" ref="D16:I16">SUM(D3:D15)</f>
        <v>36025.34</v>
      </c>
      <c r="E16" s="53">
        <f t="shared" si="2"/>
        <v>0</v>
      </c>
      <c r="F16" s="53">
        <f t="shared" si="2"/>
        <v>0</v>
      </c>
      <c r="G16" s="53">
        <f t="shared" si="2"/>
        <v>0</v>
      </c>
      <c r="H16" s="54">
        <f t="shared" si="2"/>
        <v>0</v>
      </c>
      <c r="I16" s="119">
        <f t="shared" si="2"/>
        <v>36025.34</v>
      </c>
      <c r="L16" s="16"/>
    </row>
    <row r="17" spans="1:12" s="6" customFormat="1" ht="8.25" customHeight="1">
      <c r="A17" s="49"/>
      <c r="B17" s="49"/>
      <c r="C17" s="49"/>
      <c r="D17" s="50"/>
      <c r="E17" s="51"/>
      <c r="F17" s="51"/>
      <c r="G17" s="51"/>
      <c r="H17" s="51"/>
      <c r="I17" s="52"/>
      <c r="L17" s="16"/>
    </row>
    <row r="18" spans="1:12" ht="30" customHeight="1" thickBot="1">
      <c r="A18" s="3"/>
      <c r="B18" s="5"/>
      <c r="C18" s="5"/>
      <c r="D18" s="5"/>
      <c r="E18" s="3"/>
      <c r="F18" s="3"/>
      <c r="G18" s="3"/>
      <c r="H18" s="8"/>
      <c r="L18" s="1"/>
    </row>
    <row r="19" spans="1:12" ht="30" customHeight="1" thickBot="1">
      <c r="A19" s="185" t="s">
        <v>75</v>
      </c>
      <c r="B19" s="186"/>
      <c r="C19" s="186"/>
      <c r="D19" s="186"/>
      <c r="E19" s="186"/>
      <c r="F19" s="186"/>
      <c r="G19" s="186"/>
      <c r="H19" s="186"/>
      <c r="I19" s="187"/>
      <c r="L19" s="1"/>
    </row>
    <row r="20" spans="1:12" ht="36.75" customHeight="1" thickBot="1">
      <c r="A20" s="136" t="s">
        <v>46</v>
      </c>
      <c r="B20" s="136" t="s">
        <v>48</v>
      </c>
      <c r="C20" s="136" t="s">
        <v>49</v>
      </c>
      <c r="D20" s="131" t="s">
        <v>163</v>
      </c>
      <c r="E20" s="137" t="s">
        <v>164</v>
      </c>
      <c r="F20" s="137" t="s">
        <v>165</v>
      </c>
      <c r="G20" s="137" t="s">
        <v>166</v>
      </c>
      <c r="H20" s="137" t="s">
        <v>44</v>
      </c>
      <c r="I20" s="137" t="s">
        <v>167</v>
      </c>
      <c r="L20" s="1"/>
    </row>
    <row r="21" spans="1:9" ht="30" customHeight="1">
      <c r="A21" s="21" t="s">
        <v>76</v>
      </c>
      <c r="B21" s="36" t="s">
        <v>19</v>
      </c>
      <c r="C21" s="36" t="s">
        <v>30</v>
      </c>
      <c r="D21" s="139">
        <v>279.4</v>
      </c>
      <c r="E21" s="57">
        <v>29</v>
      </c>
      <c r="F21" s="57">
        <v>69.5</v>
      </c>
      <c r="G21" s="57">
        <v>69.5</v>
      </c>
      <c r="H21" s="58">
        <f>E21+F21+G21</f>
        <v>168</v>
      </c>
      <c r="I21" s="139">
        <f>(D21+H21)</f>
        <v>447.4</v>
      </c>
    </row>
    <row r="22" spans="1:9" ht="30" customHeight="1" thickBot="1">
      <c r="A22" s="21" t="s">
        <v>15</v>
      </c>
      <c r="B22" s="36" t="s">
        <v>20</v>
      </c>
      <c r="C22" s="38" t="s">
        <v>30</v>
      </c>
      <c r="D22" s="139">
        <v>10920</v>
      </c>
      <c r="E22" s="57">
        <v>1638</v>
      </c>
      <c r="F22" s="57">
        <v>1716</v>
      </c>
      <c r="G22" s="57">
        <v>0</v>
      </c>
      <c r="H22" s="58">
        <f>E22+F22+G22</f>
        <v>3354</v>
      </c>
      <c r="I22" s="139">
        <f>D22+H22</f>
        <v>14274</v>
      </c>
    </row>
    <row r="23" spans="1:9" ht="30" customHeight="1" thickBot="1">
      <c r="A23" s="182" t="s">
        <v>77</v>
      </c>
      <c r="B23" s="183"/>
      <c r="C23" s="184"/>
      <c r="D23" s="119">
        <f aca="true" t="shared" si="3" ref="D23:I23">SUM(D21:D22)</f>
        <v>11199.4</v>
      </c>
      <c r="E23" s="53">
        <f t="shared" si="3"/>
        <v>1667</v>
      </c>
      <c r="F23" s="53">
        <f t="shared" si="3"/>
        <v>1785.5</v>
      </c>
      <c r="G23" s="53">
        <f t="shared" si="3"/>
        <v>69.5</v>
      </c>
      <c r="H23" s="54">
        <f t="shared" si="3"/>
        <v>3522</v>
      </c>
      <c r="I23" s="119">
        <f t="shared" si="3"/>
        <v>14721.4</v>
      </c>
    </row>
    <row r="25" ht="30" customHeight="1" thickBot="1"/>
    <row r="26" spans="1:9" ht="30" customHeight="1" thickBot="1">
      <c r="A26" s="194" t="s">
        <v>78</v>
      </c>
      <c r="B26" s="195"/>
      <c r="C26" s="196"/>
      <c r="D26" s="142">
        <f>'DESPESAS - ADVEG'!D34+'DESPESAS - FMAS'!D24+'PRÓ-ESPORTE - PÃO E LEITE'!D16+'PRÓ-ESPORTE - PÃO E LEITE'!D23</f>
        <v>89864.29</v>
      </c>
      <c r="E26" s="53">
        <f>'DESPESAS - ADVEG'!E34+'DESPESAS - FMAS'!E24+'PRÓ-ESPORTE - PÃO E LEITE'!E16+'PRÓ-ESPORTE - PÃO E LEITE'!E23</f>
        <v>7131.68</v>
      </c>
      <c r="F26" s="53">
        <f>'DESPESAS - ADVEG'!F34+'DESPESAS - FMAS'!F24+'PRÓ-ESPORTE - PÃO E LEITE'!F16+'PRÓ-ESPORTE - PÃO E LEITE'!F23</f>
        <v>8161.950000000001</v>
      </c>
      <c r="G26" s="53">
        <f>'DESPESAS - ADVEG'!G34+'DESPESAS - FMAS'!G24+'PRÓ-ESPORTE - PÃO E LEITE'!G16+'PRÓ-ESPORTE - PÃO E LEITE'!G23</f>
        <v>10275.8</v>
      </c>
      <c r="H26" s="54">
        <f>'DESPESAS - ADVEG'!H34+'DESPESAS - FMAS'!H24+'PRÓ-ESPORTE - PÃO E LEITE'!H16+'PRÓ-ESPORTE - PÃO E LEITE'!H23</f>
        <v>25569.43</v>
      </c>
      <c r="I26" s="142">
        <f>'DESPESAS - ADVEG'!I34+'DESPESAS - FMAS'!I24+'PRÓ-ESPORTE - PÃO E LEITE'!I16+'PRÓ-ESPORTE - PÃO E LEITE'!I23</f>
        <v>115433.72</v>
      </c>
    </row>
    <row r="27" ht="18" customHeight="1" thickBot="1"/>
    <row r="28" spans="1:9" ht="30" customHeight="1" thickBot="1">
      <c r="A28" s="194" t="s">
        <v>79</v>
      </c>
      <c r="B28" s="195"/>
      <c r="C28" s="196"/>
      <c r="D28" s="142">
        <f>'DESPESAS - ADVEG'!D36+'DESPESAS - FMAS'!D24+'PRÓ-ESPORTE - PÃO E LEITE'!D16+'PRÓ-ESPORTE - PÃO E LEITE'!D23</f>
        <v>85184.82999999999</v>
      </c>
      <c r="E28" s="53">
        <f>'DESPESAS - ADVEG'!E36+'DESPESAS - FMAS'!E24+'PRÓ-ESPORTE - PÃO E LEITE'!E16+'PRÓ-ESPORTE - PÃO E LEITE'!E23</f>
        <v>6735.219999999999</v>
      </c>
      <c r="F28" s="53">
        <f>'DESPESAS - ADVEG'!F36+'DESPESAS - FMAS'!F24+'PRÓ-ESPORTE - PÃO E LEITE'!F16+'PRÓ-ESPORTE - PÃO E LEITE'!F23</f>
        <v>7765.490000000001</v>
      </c>
      <c r="G28" s="53">
        <f>'DESPESAS - ADVEG'!G36+'DESPESAS - FMAS'!G24+'PRÓ-ESPORTE - PÃO E LEITE'!G16+'PRÓ-ESPORTE - PÃO E LEITE'!G23</f>
        <v>9879.34</v>
      </c>
      <c r="H28" s="54">
        <f>'DESPESAS - ADVEG'!H36+'DESPESAS - FMAS'!H24+'PRÓ-ESPORTE - PÃO E LEITE'!H16+'PRÓ-ESPORTE - PÃO E LEITE'!H23</f>
        <v>24380.05</v>
      </c>
      <c r="I28" s="142">
        <f>'DESPESAS - ADVEG'!I36+'DESPESAS - FMAS'!I24+'PRÓ-ESPORTE - PÃO E LEITE'!I16+'PRÓ-ESPORTE - PÃO E LEITE'!I23</f>
        <v>109564.88</v>
      </c>
    </row>
    <row r="30" spans="4:9" ht="30" customHeight="1">
      <c r="D30" s="71"/>
      <c r="E30" s="71"/>
      <c r="F30" s="71"/>
      <c r="G30" s="71"/>
      <c r="H30" s="72"/>
      <c r="I30" s="72"/>
    </row>
  </sheetData>
  <sheetProtection/>
  <mergeCells count="6">
    <mergeCell ref="A26:C26"/>
    <mergeCell ref="A28:C28"/>
    <mergeCell ref="A1:I1"/>
    <mergeCell ref="A16:C16"/>
    <mergeCell ref="A19:I19"/>
    <mergeCell ref="A23:C23"/>
  </mergeCells>
  <printOptions horizontalCentered="1"/>
  <pageMargins left="0" right="0" top="0.75" bottom="0.1968503937007874" header="0" footer="0"/>
  <pageSetup horizontalDpi="600" verticalDpi="600" orientation="landscape" paperSize="9" scale="50" r:id="rId1"/>
  <headerFooter>
    <oddHeader>&amp;C&amp;"Bookman Old Style,Negrito"&amp;16ASSOCIAÇÃO DOS DEFICIENTES VISUAIS DO ESTADO DE GOIÁS - ADVEG
CNPJ 00.037.754/0001-16
PRESTAÇÃO DE CONTAS - 01/07/2016 a 30/09/2016 - 3º TIMESTRE/2016</oddHeader>
    <oddFooter>&amp;L&amp;P /&amp;N&amp;R&amp;D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1"/>
  <sheetViews>
    <sheetView showGridLines="0" zoomScale="70" zoomScaleNormal="70" zoomScaleSheetLayoutView="90" workbookViewId="0" topLeftCell="A1">
      <selection activeCell="E15" sqref="E15"/>
    </sheetView>
  </sheetViews>
  <sheetFormatPr defaultColWidth="9.140625" defaultRowHeight="30" customHeight="1"/>
  <cols>
    <col min="1" max="1" width="41.8515625" style="7" customWidth="1"/>
    <col min="2" max="6" width="17.7109375" style="10" customWidth="1"/>
    <col min="7" max="7" width="17.7109375" style="11" customWidth="1"/>
    <col min="8" max="8" width="3.7109375" style="1" customWidth="1"/>
    <col min="9" max="10" width="9.140625" style="1" customWidth="1"/>
    <col min="11" max="11" width="12.7109375" style="1" bestFit="1" customWidth="1"/>
    <col min="12" max="16384" width="9.140625" style="1" customWidth="1"/>
  </cols>
  <sheetData>
    <row r="1" spans="1:7" ht="24.75" customHeight="1" thickBot="1">
      <c r="A1" s="179" t="s">
        <v>91</v>
      </c>
      <c r="B1" s="180"/>
      <c r="C1" s="180"/>
      <c r="D1" s="180"/>
      <c r="E1" s="180"/>
      <c r="F1" s="180"/>
      <c r="G1" s="181"/>
    </row>
    <row r="2" spans="1:7" ht="24.75" customHeight="1" thickBot="1">
      <c r="A2" s="84"/>
      <c r="B2" s="84"/>
      <c r="C2" s="84"/>
      <c r="D2" s="84"/>
      <c r="E2" s="84"/>
      <c r="F2" s="84"/>
      <c r="G2" s="84"/>
    </row>
    <row r="3" spans="1:8" ht="40.5" customHeight="1" thickBot="1">
      <c r="A3" s="143" t="s">
        <v>92</v>
      </c>
      <c r="B3" s="144" t="s">
        <v>163</v>
      </c>
      <c r="C3" s="144" t="s">
        <v>164</v>
      </c>
      <c r="D3" s="144" t="s">
        <v>165</v>
      </c>
      <c r="E3" s="144" t="s">
        <v>166</v>
      </c>
      <c r="F3" s="144" t="s">
        <v>44</v>
      </c>
      <c r="G3" s="144" t="s">
        <v>167</v>
      </c>
      <c r="H3" s="2"/>
    </row>
    <row r="4" spans="1:7" ht="30" customHeight="1" thickBot="1">
      <c r="A4" s="80" t="s">
        <v>93</v>
      </c>
      <c r="B4" s="81">
        <f>RECEITAS!B30</f>
        <v>66054.52</v>
      </c>
      <c r="C4" s="81">
        <f>RECEITAS!C30</f>
        <v>2818</v>
      </c>
      <c r="D4" s="81">
        <f>RECEITAS!D30</f>
        <v>5403.41</v>
      </c>
      <c r="E4" s="81">
        <f>RECEITAS!E30</f>
        <v>2982.55</v>
      </c>
      <c r="F4" s="86">
        <f>RECEITAS!F30</f>
        <v>11203.96</v>
      </c>
      <c r="G4" s="81">
        <f>RECEITAS!G30</f>
        <v>80768.48000000001</v>
      </c>
    </row>
    <row r="5" spans="1:7" ht="30" customHeight="1" thickBot="1">
      <c r="A5" s="80" t="s">
        <v>94</v>
      </c>
      <c r="B5" s="85">
        <f>'PRÓ-ESPORTE - PÃO E LEITE'!D26</f>
        <v>89864.29</v>
      </c>
      <c r="C5" s="81">
        <f>'PRÓ-ESPORTE - PÃO E LEITE'!E26</f>
        <v>7131.68</v>
      </c>
      <c r="D5" s="81">
        <f>'PRÓ-ESPORTE - PÃO E LEITE'!F26</f>
        <v>8161.950000000001</v>
      </c>
      <c r="E5" s="81">
        <f>'PRÓ-ESPORTE - PÃO E LEITE'!G26</f>
        <v>10275.8</v>
      </c>
      <c r="F5" s="86">
        <f>'PRÓ-ESPORTE - PÃO E LEITE'!H26</f>
        <v>25569.43</v>
      </c>
      <c r="G5" s="81">
        <f>'PRÓ-ESPORTE - PÃO E LEITE'!I26</f>
        <v>115433.72</v>
      </c>
    </row>
    <row r="6" spans="1:7" ht="30" customHeight="1" thickBot="1">
      <c r="A6" s="134" t="s">
        <v>95</v>
      </c>
      <c r="B6" s="93">
        <f aca="true" t="shared" si="0" ref="B6:G6">B4-B5</f>
        <v>-23809.76999999999</v>
      </c>
      <c r="C6" s="82">
        <f t="shared" si="0"/>
        <v>-4313.68</v>
      </c>
      <c r="D6" s="82">
        <f t="shared" si="0"/>
        <v>-2758.540000000001</v>
      </c>
      <c r="E6" s="82">
        <f t="shared" si="0"/>
        <v>-7293.249999999999</v>
      </c>
      <c r="F6" s="83">
        <f t="shared" si="0"/>
        <v>-14365.470000000001</v>
      </c>
      <c r="G6" s="93">
        <f t="shared" si="0"/>
        <v>-34665.23999999999</v>
      </c>
    </row>
    <row r="7" ht="30" customHeight="1" thickBot="1"/>
    <row r="8" spans="1:7" ht="40.5" customHeight="1" thickBot="1">
      <c r="A8" s="143" t="s">
        <v>96</v>
      </c>
      <c r="B8" s="144" t="s">
        <v>163</v>
      </c>
      <c r="C8" s="144" t="s">
        <v>164</v>
      </c>
      <c r="D8" s="144" t="s">
        <v>165</v>
      </c>
      <c r="E8" s="144" t="s">
        <v>166</v>
      </c>
      <c r="F8" s="144" t="s">
        <v>44</v>
      </c>
      <c r="G8" s="144" t="s">
        <v>167</v>
      </c>
    </row>
    <row r="9" spans="1:7" ht="30" customHeight="1" thickBot="1">
      <c r="A9" s="80" t="s">
        <v>93</v>
      </c>
      <c r="B9" s="81">
        <f>RECEITAS!B30</f>
        <v>66054.52</v>
      </c>
      <c r="C9" s="81">
        <f>RECEITAS!C30</f>
        <v>2818</v>
      </c>
      <c r="D9" s="81">
        <f>RECEITAS!D30</f>
        <v>5403.41</v>
      </c>
      <c r="E9" s="81">
        <f>RECEITAS!E30</f>
        <v>2982.55</v>
      </c>
      <c r="F9" s="86">
        <f>RECEITAS!F30</f>
        <v>11203.96</v>
      </c>
      <c r="G9" s="81">
        <f>RECEITAS!G30</f>
        <v>80768.48000000001</v>
      </c>
    </row>
    <row r="10" spans="1:7" ht="30" customHeight="1" thickBot="1">
      <c r="A10" s="80" t="s">
        <v>94</v>
      </c>
      <c r="B10" s="85">
        <f>'PRÓ-ESPORTE - PÃO E LEITE'!D28</f>
        <v>85184.82999999999</v>
      </c>
      <c r="C10" s="81">
        <f>'PRÓ-ESPORTE - PÃO E LEITE'!E28</f>
        <v>6735.219999999999</v>
      </c>
      <c r="D10" s="81">
        <f>'PRÓ-ESPORTE - PÃO E LEITE'!F28</f>
        <v>7765.490000000001</v>
      </c>
      <c r="E10" s="81">
        <f>'PRÓ-ESPORTE - PÃO E LEITE'!G28</f>
        <v>9879.34</v>
      </c>
      <c r="F10" s="86">
        <f>'PRÓ-ESPORTE - PÃO E LEITE'!H28</f>
        <v>24380.05</v>
      </c>
      <c r="G10" s="81">
        <f>'PRÓ-ESPORTE - PÃO E LEITE'!I28</f>
        <v>109564.88</v>
      </c>
    </row>
    <row r="11" spans="1:7" ht="30" customHeight="1" thickBot="1">
      <c r="A11" s="134" t="s">
        <v>95</v>
      </c>
      <c r="B11" s="93">
        <f aca="true" t="shared" si="1" ref="B11:G11">B9-B10</f>
        <v>-19130.309999999983</v>
      </c>
      <c r="C11" s="82">
        <f t="shared" si="1"/>
        <v>-3917.2199999999993</v>
      </c>
      <c r="D11" s="82">
        <f t="shared" si="1"/>
        <v>-2362.080000000001</v>
      </c>
      <c r="E11" s="82">
        <f t="shared" si="1"/>
        <v>-6896.79</v>
      </c>
      <c r="F11" s="83">
        <f t="shared" si="1"/>
        <v>-13176.09</v>
      </c>
      <c r="G11" s="93">
        <f t="shared" si="1"/>
        <v>-28796.399999999994</v>
      </c>
    </row>
  </sheetData>
  <sheetProtection/>
  <mergeCells count="1">
    <mergeCell ref="A1:G1"/>
  </mergeCells>
  <printOptions horizontalCentered="1"/>
  <pageMargins left="0" right="0" top="0.84" bottom="0.1968503937007874" header="0" footer="0"/>
  <pageSetup horizontalDpi="600" verticalDpi="600" orientation="landscape" paperSize="9" scale="60" r:id="rId1"/>
  <headerFooter>
    <oddHeader>&amp;C&amp;"Bookman Old Style,Negrito"&amp;16ASSOCIAÇÃO DOS DEFICIENTES VISUAIS DO ESTADO DE GOIÁS - ADVEG
CNPJ 00.037.754/0001-16
PRESTAÇÃO DE CONTAS - 01/07/2016 a 30/09/2016 - 3º TRIMESTRE/2016</oddHeader>
    <oddFooter>&amp;L&amp;P /&amp;N&amp;R&amp;D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controladoria</dc:creator>
  <cp:keywords/>
  <dc:description/>
  <cp:lastModifiedBy>User</cp:lastModifiedBy>
  <cp:lastPrinted>2016-05-21T11:45:59Z</cp:lastPrinted>
  <dcterms:created xsi:type="dcterms:W3CDTF">2013-07-17T12:41:28Z</dcterms:created>
  <dcterms:modified xsi:type="dcterms:W3CDTF">2017-09-21T18:25:46Z</dcterms:modified>
  <cp:category/>
  <cp:version/>
  <cp:contentType/>
  <cp:contentStatus/>
</cp:coreProperties>
</file>